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7" windowWidth="22783" windowHeight="11876"/>
  </bookViews>
  <sheets>
    <sheet name="РАЗДЕЛ, ПОДРАЗДЕЛ 2020-21-22" sheetId="2" r:id="rId1"/>
  </sheets>
  <calcPr calcId="125725"/>
</workbook>
</file>

<file path=xl/calcChain.xml><?xml version="1.0" encoding="utf-8"?>
<calcChain xmlns="http://schemas.openxmlformats.org/spreadsheetml/2006/main">
  <c r="F27" i="2"/>
  <c r="F21" s="1"/>
  <c r="F46"/>
  <c r="H66"/>
  <c r="G66"/>
  <c r="F74"/>
  <c r="F31"/>
  <c r="G50"/>
  <c r="H50"/>
  <c r="F50"/>
  <c r="G53"/>
  <c r="H53"/>
  <c r="F53"/>
  <c r="G61"/>
  <c r="H61"/>
  <c r="F61"/>
  <c r="H29"/>
  <c r="G29"/>
  <c r="F57"/>
  <c r="H58"/>
  <c r="H57" s="1"/>
  <c r="G58"/>
  <c r="F58"/>
  <c r="H48"/>
  <c r="H74" s="1"/>
  <c r="G48"/>
  <c r="G74" s="1"/>
  <c r="F48"/>
  <c r="F37"/>
  <c r="F25"/>
  <c r="F45"/>
  <c r="F39"/>
  <c r="F28"/>
  <c r="G21"/>
  <c r="F18"/>
  <c r="F10"/>
  <c r="F29"/>
  <c r="G57"/>
  <c r="H45"/>
  <c r="G45"/>
  <c r="H39"/>
  <c r="G39"/>
  <c r="H21"/>
  <c r="H18"/>
  <c r="G18"/>
  <c r="H10"/>
  <c r="G10"/>
  <c r="G73"/>
  <c r="H73"/>
  <c r="G72"/>
  <c r="H72"/>
  <c r="F72"/>
  <c r="F66"/>
  <c r="F73" s="1"/>
  <c r="H64"/>
  <c r="G64"/>
  <c r="F64"/>
  <c r="H47"/>
  <c r="F47"/>
  <c r="H71" l="1"/>
  <c r="G71"/>
  <c r="F71"/>
  <c r="F68"/>
  <c r="F70" s="1"/>
  <c r="G47"/>
  <c r="G28"/>
  <c r="G68" s="1"/>
  <c r="G70" s="1"/>
  <c r="H28"/>
  <c r="H68" s="1"/>
  <c r="H70" s="1"/>
</calcChain>
</file>

<file path=xl/sharedStrings.xml><?xml version="1.0" encoding="utf-8"?>
<sst xmlns="http://schemas.openxmlformats.org/spreadsheetml/2006/main" count="79" uniqueCount="73">
  <si>
    <t xml:space="preserve"> 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</si>
  <si>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</si>
  <si>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</si>
  <si>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</si>
  <si>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</si>
  <si>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</si>
  <si>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</si>
  <si>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</si>
  <si>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</si>
  <si>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</si>
  <si>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</si>
  <si>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</si>
  <si>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</si>
  <si>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</si>
  <si>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</si>
  <si>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</si>
  <si>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</si>
  <si>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</si>
  <si>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</si>
  <si>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</si>
  <si>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</si>
  <si>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</si>
  <si>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</si>
  <si>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</si>
  <si>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</si>
  <si>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</si>
  <si>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</si>
  <si>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</si>
  <si>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</si>
  <si>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</si>
  <si>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</si>
  <si>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</si>
  <si>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</si>
  <si>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</si>
  <si>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</si>
  <si>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</si>
  <si>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</si>
  <si>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</si>
  <si>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</si>
  <si>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</si>
  <si>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</si>
  <si>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</si>
  <si>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</si>
  <si>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</si>
  <si>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</si>
  <si>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</si>
  <si>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</si>
  <si>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Подраздел</t>
  </si>
  <si>
    <t>Раздел</t>
  </si>
  <si>
    <t>Наименование показателя</t>
  </si>
  <si>
    <t xml:space="preserve">РАСПРЕДЕЛЕНИЕ БЮДЖЕТНЫХ АССИГНОВАНИЙ ПО РАЗДЕЛАМ, ПОДРАЗДЕЛАМ КЛАССИФИКАЦИИ </t>
  </si>
  <si>
    <t>РАСХОДОВ БЮДЖЕТОВ НА 2020 ГОД И ПЛАНОВЫЙ ПЕРИОД 2021 И 2122 ГОДОВ</t>
  </si>
  <si>
    <t>(тыс. рублей)</t>
  </si>
  <si>
    <t>2020 год</t>
  </si>
  <si>
    <t>2021 год</t>
  </si>
  <si>
    <t>2022 год</t>
  </si>
  <si>
    <t>Условно-утверждаемые расходы</t>
  </si>
  <si>
    <t>ИТОГО РАСХОДОВ:</t>
  </si>
  <si>
    <t>ВСЕГО РАСХОДОВ:</t>
  </si>
  <si>
    <t>из них:                                                                                   Межбюджетные трансферты</t>
  </si>
  <si>
    <t>Иные межбюджетные трансферты на решение вопросов местного значения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</si>
  <si>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</si>
  <si>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</si>
  <si>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Дотации на поддержку мер по обеспечению сбалансированности бюджетов поселений, входящих в состав  района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</si>
  <si>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</si>
  <si>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</si>
  <si>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11</t>
  </si>
  <si>
    <t>05</t>
  </si>
  <si>
    <t xml:space="preserve"> к решению Представительного Собрания  «О  районном бюджете  на 2020 год и плановый период 2021 и 2022 годов»</t>
  </si>
  <si>
    <t>из них:  Межбюджетные трансферты</t>
  </si>
  <si>
    <t>из них: Межбюджетные трансферты</t>
  </si>
  <si>
    <t>из них:   Межбюджетные трансферты</t>
  </si>
  <si>
    <t>Приложение 5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</si>
</sst>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Arial"/>
      <family val="2"/>
      <charset val="204"/>
    </font>
    <font>
      <sz val="8"/>
      <name val="Times New Roman"/>
      <family val="1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62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1" fillId="0" borderId="0" xfId="1"/>
    <xf numFmtId="167" fontId="9" fillId="2" borderId="3" xfId="2" applyNumberFormat="1" applyFont="1" applyFill="1" applyBorder="1" applyAlignment="1">
      <alignment horizontal="center"/>
    </xf>
    <xf numFmtId="49" fontId="9" fillId="2" borderId="3" xfId="2" applyNumberFormat="1" applyFont="1" applyFill="1" applyBorder="1" applyAlignment="1">
      <alignment horizontal="center" wrapText="1"/>
    </xf>
    <xf numFmtId="0" fontId="7" fillId="0" borderId="0" xfId="1" applyNumberFormat="1" applyFont="1" applyFill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165" fontId="7" fillId="0" borderId="3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164" fontId="7" fillId="0" borderId="3" xfId="1" applyNumberFormat="1" applyFont="1" applyFill="1" applyBorder="1" applyAlignment="1" applyProtection="1">
      <protection hidden="1"/>
    </xf>
    <xf numFmtId="0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9" fillId="2" borderId="3" xfId="2" applyNumberFormat="1" applyFont="1" applyFill="1" applyBorder="1" applyAlignment="1">
      <alignment horizontal="center"/>
    </xf>
    <xf numFmtId="167" fontId="7" fillId="0" borderId="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protection hidden="1"/>
    </xf>
    <xf numFmtId="167" fontId="7" fillId="0" borderId="3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167" fontId="9" fillId="0" borderId="3" xfId="1" applyNumberFormat="1" applyFont="1" applyFill="1" applyBorder="1" applyAlignment="1" applyProtection="1">
      <protection hidden="1"/>
    </xf>
    <xf numFmtId="167" fontId="9" fillId="0" borderId="3" xfId="1" applyNumberFormat="1" applyFont="1" applyFill="1" applyBorder="1" applyAlignment="1" applyProtection="1">
      <alignment wrapText="1"/>
      <protection hidden="1"/>
    </xf>
    <xf numFmtId="0" fontId="1" fillId="0" borderId="3" xfId="1" applyBorder="1"/>
    <xf numFmtId="167" fontId="12" fillId="0" borderId="3" xfId="1" applyNumberFormat="1" applyFont="1" applyBorder="1"/>
    <xf numFmtId="0" fontId="13" fillId="0" borderId="0" xfId="1" applyFont="1" applyFill="1" applyProtection="1">
      <protection hidden="1"/>
    </xf>
    <xf numFmtId="0" fontId="13" fillId="0" borderId="3" xfId="1" applyFont="1" applyFill="1" applyBorder="1" applyProtection="1">
      <protection hidden="1"/>
    </xf>
    <xf numFmtId="0" fontId="6" fillId="0" borderId="0" xfId="1" applyFont="1"/>
    <xf numFmtId="167" fontId="9" fillId="0" borderId="3" xfId="1" applyNumberFormat="1" applyFont="1" applyFill="1" applyBorder="1" applyProtection="1">
      <protection hidden="1"/>
    </xf>
    <xf numFmtId="167" fontId="9" fillId="2" borderId="3" xfId="2" applyNumberFormat="1" applyFont="1" applyFill="1" applyBorder="1" applyAlignment="1">
      <alignment horizontal="right" wrapText="1"/>
    </xf>
    <xf numFmtId="0" fontId="10" fillId="0" borderId="0" xfId="1" applyFont="1" applyFill="1" applyProtection="1">
      <protection hidden="1"/>
    </xf>
    <xf numFmtId="0" fontId="10" fillId="0" borderId="3" xfId="1" applyFont="1" applyFill="1" applyBorder="1" applyProtection="1">
      <protection hidden="1"/>
    </xf>
    <xf numFmtId="167" fontId="10" fillId="0" borderId="3" xfId="1" applyNumberFormat="1" applyFont="1" applyFill="1" applyBorder="1" applyProtection="1">
      <protection hidden="1"/>
    </xf>
    <xf numFmtId="167" fontId="10" fillId="0" borderId="3" xfId="1" applyNumberFormat="1" applyFont="1" applyFill="1" applyBorder="1" applyAlignment="1" applyProtection="1">
      <alignment wrapText="1"/>
      <protection hidden="1"/>
    </xf>
    <xf numFmtId="0" fontId="14" fillId="0" borderId="0" xfId="1" applyFont="1"/>
    <xf numFmtId="49" fontId="5" fillId="2" borderId="3" xfId="2" applyNumberFormat="1" applyFont="1" applyFill="1" applyBorder="1" applyAlignment="1">
      <alignment horizontal="center" wrapText="1"/>
    </xf>
    <xf numFmtId="0" fontId="8" fillId="0" borderId="0" xfId="1" applyFont="1"/>
    <xf numFmtId="0" fontId="8" fillId="0" borderId="0" xfId="1" applyFont="1" applyAlignment="1">
      <alignment horizontal="right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2" applyFont="1" applyFill="1" applyBorder="1" applyAlignment="1">
      <alignment horizontal="left" vertical="top" wrapText="1"/>
    </xf>
    <xf numFmtId="0" fontId="5" fillId="2" borderId="2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left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10" fillId="0" borderId="2" xfId="1" applyFont="1" applyFill="1" applyBorder="1" applyAlignment="1" applyProtection="1">
      <alignment horizontal="left"/>
      <protection hidden="1"/>
    </xf>
    <xf numFmtId="0" fontId="10" fillId="0" borderId="1" xfId="1" applyFont="1" applyFill="1" applyBorder="1" applyAlignment="1" applyProtection="1">
      <alignment horizontal="left"/>
      <protection hidden="1"/>
    </xf>
    <xf numFmtId="0" fontId="9" fillId="2" borderId="2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166" fontId="5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NumberFormat="1" applyFont="1" applyFill="1" applyAlignment="1" applyProtection="1">
      <alignment horizontal="right" vertical="top" wrapText="1"/>
      <protection hidden="1"/>
    </xf>
    <xf numFmtId="0" fontId="11" fillId="0" borderId="0" xfId="1" applyNumberFormat="1" applyFont="1" applyFill="1" applyAlignment="1" applyProtection="1">
      <alignment horizontal="right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9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4"/>
  <sheetViews>
    <sheetView showGridLines="0" tabSelected="1" topLeftCell="A53" workbookViewId="0">
      <selection activeCell="F28" sqref="F28"/>
    </sheetView>
  </sheetViews>
  <sheetFormatPr defaultColWidth="10.42578125" defaultRowHeight="12.85"/>
  <cols>
    <col min="1" max="1" width="1" style="1" customWidth="1"/>
    <col min="2" max="2" width="36.28515625" style="1" customWidth="1"/>
    <col min="3" max="3" width="33.85546875" style="1" customWidth="1"/>
    <col min="4" max="4" width="11.5703125" style="1" customWidth="1"/>
    <col min="5" max="5" width="13.7109375" style="1" customWidth="1"/>
    <col min="6" max="6" width="15.140625" style="1" customWidth="1"/>
    <col min="7" max="7" width="13" style="1" customWidth="1"/>
    <col min="8" max="8" width="15.42578125" style="1" customWidth="1"/>
    <col min="9" max="253" width="10.42578125" style="1" customWidth="1"/>
    <col min="254" max="16384" width="10.42578125" style="1"/>
  </cols>
  <sheetData>
    <row r="1" spans="1:8" s="39" customFormat="1">
      <c r="H1" s="40" t="s">
        <v>72</v>
      </c>
    </row>
    <row r="2" spans="1:8" ht="58.45" customHeight="1">
      <c r="A2" s="4"/>
      <c r="B2" s="3"/>
      <c r="C2" s="3"/>
      <c r="D2" s="57" t="s">
        <v>68</v>
      </c>
      <c r="E2" s="57"/>
      <c r="F2" s="57"/>
      <c r="G2" s="57"/>
      <c r="H2" s="57"/>
    </row>
    <row r="3" spans="1:8" ht="13.05" customHeight="1">
      <c r="A3" s="2"/>
      <c r="B3" s="2"/>
      <c r="C3" s="2"/>
      <c r="D3" s="58"/>
      <c r="E3" s="58"/>
      <c r="F3" s="58"/>
      <c r="G3" s="58"/>
      <c r="H3" s="58"/>
    </row>
    <row r="4" spans="1:8" ht="14.3" customHeight="1">
      <c r="A4" s="59" t="s">
        <v>50</v>
      </c>
      <c r="B4" s="59"/>
      <c r="C4" s="59"/>
      <c r="D4" s="59"/>
      <c r="E4" s="59"/>
      <c r="F4" s="59"/>
      <c r="G4" s="59"/>
      <c r="H4" s="59"/>
    </row>
    <row r="5" spans="1:8" ht="13.55" customHeight="1">
      <c r="A5" s="59" t="s">
        <v>51</v>
      </c>
      <c r="B5" s="59"/>
      <c r="C5" s="59"/>
      <c r="D5" s="59"/>
      <c r="E5" s="59"/>
      <c r="F5" s="59"/>
      <c r="G5" s="59"/>
      <c r="H5" s="59"/>
    </row>
    <row r="6" spans="1:8" ht="14.3" customHeight="1">
      <c r="A6" s="8"/>
      <c r="B6" s="8"/>
      <c r="C6" s="8"/>
      <c r="D6" s="8"/>
      <c r="E6" s="8"/>
      <c r="F6" s="8"/>
      <c r="G6" s="8"/>
      <c r="H6" s="16" t="s">
        <v>52</v>
      </c>
    </row>
    <row r="7" spans="1:8" s="5" customFormat="1" ht="14.3" customHeight="1">
      <c r="A7" s="8"/>
      <c r="B7" s="56" t="s">
        <v>49</v>
      </c>
      <c r="C7" s="56"/>
      <c r="D7" s="56" t="s">
        <v>48</v>
      </c>
      <c r="E7" s="56" t="s">
        <v>47</v>
      </c>
      <c r="F7" s="55" t="s">
        <v>46</v>
      </c>
      <c r="G7" s="55"/>
      <c r="H7" s="55"/>
    </row>
    <row r="8" spans="1:8" ht="31.55" customHeight="1">
      <c r="A8" s="8"/>
      <c r="B8" s="56"/>
      <c r="C8" s="56"/>
      <c r="D8" s="56"/>
      <c r="E8" s="56"/>
      <c r="F8" s="41" t="s">
        <v>53</v>
      </c>
      <c r="G8" s="42" t="s">
        <v>54</v>
      </c>
      <c r="H8" s="42" t="s">
        <v>55</v>
      </c>
    </row>
    <row r="9" spans="1:8" ht="11.25" customHeight="1">
      <c r="A9" s="8"/>
      <c r="B9" s="54">
        <v>1</v>
      </c>
      <c r="C9" s="54"/>
      <c r="D9" s="9">
        <v>2</v>
      </c>
      <c r="E9" s="9">
        <v>3</v>
      </c>
      <c r="F9" s="9">
        <v>4</v>
      </c>
      <c r="G9" s="9">
        <v>5</v>
      </c>
      <c r="H9" s="9">
        <v>6</v>
      </c>
    </row>
    <row r="10" spans="1:8" ht="15" customHeight="1">
      <c r="A10" s="10"/>
      <c r="B10" s="53" t="s">
        <v>45</v>
      </c>
      <c r="C10" s="53"/>
      <c r="D10" s="11">
        <v>1</v>
      </c>
      <c r="E10" s="11">
        <v>0</v>
      </c>
      <c r="F10" s="18">
        <f>F11+F12+F13+F14+F15+F16+F17</f>
        <v>75192.600000000006</v>
      </c>
      <c r="G10" s="18">
        <f>G11+G12+G13+G14+G15+G16+G17</f>
        <v>66034.899999999994</v>
      </c>
      <c r="H10" s="18">
        <f>H11+H12+H13+H14+H15+H16+H17</f>
        <v>65736.800000000003</v>
      </c>
    </row>
    <row r="11" spans="1:8" ht="48.65" customHeight="1">
      <c r="A11" s="10"/>
      <c r="B11" s="52" t="s">
        <v>44</v>
      </c>
      <c r="C11" s="52"/>
      <c r="D11" s="12">
        <v>1</v>
      </c>
      <c r="E11" s="12">
        <v>2</v>
      </c>
      <c r="F11" s="19">
        <v>1939.6</v>
      </c>
      <c r="G11" s="19">
        <v>1790.4</v>
      </c>
      <c r="H11" s="19">
        <v>1790.4</v>
      </c>
    </row>
    <row r="12" spans="1:8" ht="57.75" customHeight="1">
      <c r="A12" s="10"/>
      <c r="B12" s="52" t="s">
        <v>43</v>
      </c>
      <c r="C12" s="52"/>
      <c r="D12" s="12">
        <v>1</v>
      </c>
      <c r="E12" s="12">
        <v>3</v>
      </c>
      <c r="F12" s="19">
        <v>2683.2</v>
      </c>
      <c r="G12" s="19">
        <v>2549</v>
      </c>
      <c r="H12" s="19">
        <v>2549</v>
      </c>
    </row>
    <row r="13" spans="1:8" ht="64.2" customHeight="1">
      <c r="A13" s="10"/>
      <c r="B13" s="52" t="s">
        <v>42</v>
      </c>
      <c r="C13" s="52"/>
      <c r="D13" s="12">
        <v>1</v>
      </c>
      <c r="E13" s="12">
        <v>4</v>
      </c>
      <c r="F13" s="19">
        <v>31869.5</v>
      </c>
      <c r="G13" s="19">
        <v>28892.3</v>
      </c>
      <c r="H13" s="19">
        <v>28896.5</v>
      </c>
    </row>
    <row r="14" spans="1:8" ht="31.4" customHeight="1">
      <c r="A14" s="10"/>
      <c r="B14" s="52" t="s">
        <v>41</v>
      </c>
      <c r="C14" s="52"/>
      <c r="D14" s="12">
        <v>1</v>
      </c>
      <c r="E14" s="12">
        <v>5</v>
      </c>
      <c r="F14" s="19">
        <v>10.5</v>
      </c>
      <c r="G14" s="19">
        <v>11.3</v>
      </c>
      <c r="H14" s="19">
        <v>31.9</v>
      </c>
    </row>
    <row r="15" spans="1:8" ht="47.8" customHeight="1">
      <c r="A15" s="10"/>
      <c r="B15" s="52" t="s">
        <v>40</v>
      </c>
      <c r="C15" s="52"/>
      <c r="D15" s="12">
        <v>1</v>
      </c>
      <c r="E15" s="12">
        <v>6</v>
      </c>
      <c r="F15" s="19">
        <v>6833.1</v>
      </c>
      <c r="G15" s="19">
        <v>6564.5</v>
      </c>
      <c r="H15" s="19">
        <v>6569.1</v>
      </c>
    </row>
    <row r="16" spans="1:8" ht="18.55" customHeight="1">
      <c r="A16" s="10"/>
      <c r="B16" s="52" t="s">
        <v>39</v>
      </c>
      <c r="C16" s="52"/>
      <c r="D16" s="12">
        <v>1</v>
      </c>
      <c r="E16" s="12">
        <v>11</v>
      </c>
      <c r="F16" s="19">
        <v>3000</v>
      </c>
      <c r="G16" s="19">
        <v>3000</v>
      </c>
      <c r="H16" s="19">
        <v>3000</v>
      </c>
    </row>
    <row r="17" spans="1:8" ht="21.4" customHeight="1">
      <c r="A17" s="10"/>
      <c r="B17" s="52" t="s">
        <v>38</v>
      </c>
      <c r="C17" s="52"/>
      <c r="D17" s="12">
        <v>1</v>
      </c>
      <c r="E17" s="12">
        <v>13</v>
      </c>
      <c r="F17" s="19">
        <v>28856.7</v>
      </c>
      <c r="G17" s="19">
        <v>23227.4</v>
      </c>
      <c r="H17" s="19">
        <v>22899.9</v>
      </c>
    </row>
    <row r="18" spans="1:8" ht="42.8" customHeight="1">
      <c r="A18" s="10"/>
      <c r="B18" s="53" t="s">
        <v>37</v>
      </c>
      <c r="C18" s="53"/>
      <c r="D18" s="11">
        <v>3</v>
      </c>
      <c r="E18" s="11">
        <v>0</v>
      </c>
      <c r="F18" s="18">
        <f>F19+F20</f>
        <v>4044.2999999999997</v>
      </c>
      <c r="G18" s="18">
        <f>G19+G20</f>
        <v>3207.2</v>
      </c>
      <c r="H18" s="18">
        <f>H19+H20</f>
        <v>3207.2</v>
      </c>
    </row>
    <row r="19" spans="1:8" ht="45.65" customHeight="1">
      <c r="A19" s="10"/>
      <c r="B19" s="52" t="s">
        <v>36</v>
      </c>
      <c r="C19" s="52"/>
      <c r="D19" s="12">
        <v>3</v>
      </c>
      <c r="E19" s="12">
        <v>9</v>
      </c>
      <c r="F19" s="19">
        <v>2602.1999999999998</v>
      </c>
      <c r="G19" s="19">
        <v>2602.1999999999998</v>
      </c>
      <c r="H19" s="19">
        <v>2602.1999999999998</v>
      </c>
    </row>
    <row r="20" spans="1:8" ht="32.799999999999997" customHeight="1">
      <c r="A20" s="10"/>
      <c r="B20" s="52" t="s">
        <v>35</v>
      </c>
      <c r="C20" s="52"/>
      <c r="D20" s="12">
        <v>3</v>
      </c>
      <c r="E20" s="12">
        <v>14</v>
      </c>
      <c r="F20" s="19">
        <v>1442.1</v>
      </c>
      <c r="G20" s="19">
        <v>605</v>
      </c>
      <c r="H20" s="19">
        <v>605</v>
      </c>
    </row>
    <row r="21" spans="1:8" ht="30.65" customHeight="1">
      <c r="A21" s="10"/>
      <c r="B21" s="53" t="s">
        <v>34</v>
      </c>
      <c r="C21" s="53"/>
      <c r="D21" s="11">
        <v>4</v>
      </c>
      <c r="E21" s="11">
        <v>0</v>
      </c>
      <c r="F21" s="18">
        <f>F22+F23+F24+F27</f>
        <v>117424.5</v>
      </c>
      <c r="G21" s="18">
        <f>G22+G23+G24+G27</f>
        <v>221855.9</v>
      </c>
      <c r="H21" s="18">
        <f>H22+H23+H24+H27</f>
        <v>37532.699999999997</v>
      </c>
    </row>
    <row r="22" spans="1:8" ht="15" customHeight="1">
      <c r="A22" s="10"/>
      <c r="B22" s="52" t="s">
        <v>33</v>
      </c>
      <c r="C22" s="52"/>
      <c r="D22" s="12">
        <v>4</v>
      </c>
      <c r="E22" s="12">
        <v>5</v>
      </c>
      <c r="F22" s="19">
        <v>800</v>
      </c>
      <c r="G22" s="19">
        <v>900</v>
      </c>
      <c r="H22" s="19">
        <v>900</v>
      </c>
    </row>
    <row r="23" spans="1:8" ht="15" customHeight="1">
      <c r="A23" s="10"/>
      <c r="B23" s="52" t="s">
        <v>32</v>
      </c>
      <c r="C23" s="52"/>
      <c r="D23" s="12">
        <v>4</v>
      </c>
      <c r="E23" s="12">
        <v>8</v>
      </c>
      <c r="F23" s="19">
        <v>1300</v>
      </c>
      <c r="G23" s="19">
        <v>1300</v>
      </c>
      <c r="H23" s="19">
        <v>1300</v>
      </c>
    </row>
    <row r="24" spans="1:8" ht="21.4" customHeight="1">
      <c r="A24" s="10"/>
      <c r="B24" s="52" t="s">
        <v>31</v>
      </c>
      <c r="C24" s="52"/>
      <c r="D24" s="12">
        <v>4</v>
      </c>
      <c r="E24" s="12">
        <v>9</v>
      </c>
      <c r="F24" s="19">
        <v>24912</v>
      </c>
      <c r="G24" s="19">
        <v>25584</v>
      </c>
      <c r="H24" s="19">
        <v>26547</v>
      </c>
    </row>
    <row r="25" spans="1:8" s="5" customFormat="1" ht="29.25" customHeight="1">
      <c r="A25" s="10"/>
      <c r="B25" s="60" t="s">
        <v>70</v>
      </c>
      <c r="C25" s="61"/>
      <c r="D25" s="12"/>
      <c r="E25" s="12"/>
      <c r="F25" s="25">
        <f>F26</f>
        <v>460</v>
      </c>
      <c r="G25" s="25"/>
      <c r="H25" s="25"/>
    </row>
    <row r="26" spans="1:8" s="5" customFormat="1" ht="39.950000000000003" customHeight="1">
      <c r="A26" s="10"/>
      <c r="B26" s="60" t="s">
        <v>60</v>
      </c>
      <c r="C26" s="61"/>
      <c r="D26" s="12"/>
      <c r="E26" s="12"/>
      <c r="F26" s="25">
        <v>460</v>
      </c>
      <c r="G26" s="25"/>
      <c r="H26" s="25"/>
    </row>
    <row r="27" spans="1:8" ht="20.7" customHeight="1">
      <c r="A27" s="10"/>
      <c r="B27" s="52" t="s">
        <v>30</v>
      </c>
      <c r="C27" s="52"/>
      <c r="D27" s="12">
        <v>4</v>
      </c>
      <c r="E27" s="12">
        <v>12</v>
      </c>
      <c r="F27" s="19">
        <f>89412.5+1000</f>
        <v>90412.5</v>
      </c>
      <c r="G27" s="19">
        <v>194071.9</v>
      </c>
      <c r="H27" s="19">
        <v>8785.7000000000007</v>
      </c>
    </row>
    <row r="28" spans="1:8" ht="20.7" customHeight="1">
      <c r="A28" s="10"/>
      <c r="B28" s="53" t="s">
        <v>29</v>
      </c>
      <c r="C28" s="53"/>
      <c r="D28" s="11">
        <v>5</v>
      </c>
      <c r="E28" s="11">
        <v>0</v>
      </c>
      <c r="F28" s="18">
        <f>F29+F30+F33+F34</f>
        <v>29056.799999999999</v>
      </c>
      <c r="G28" s="18">
        <f>G29+G30+G33+G34</f>
        <v>45930.2</v>
      </c>
      <c r="H28" s="18">
        <f>H29+H30+H33+H34</f>
        <v>66479.3</v>
      </c>
    </row>
    <row r="29" spans="1:8" ht="22.1" customHeight="1">
      <c r="A29" s="10"/>
      <c r="B29" s="52" t="s">
        <v>28</v>
      </c>
      <c r="C29" s="52"/>
      <c r="D29" s="12">
        <v>5</v>
      </c>
      <c r="E29" s="12">
        <v>1</v>
      </c>
      <c r="F29" s="19">
        <f>10214.4+157.4</f>
        <v>10371.799999999999</v>
      </c>
      <c r="G29" s="19">
        <f>10716.6+114.2+0.1</f>
        <v>10830.900000000001</v>
      </c>
      <c r="H29" s="19">
        <f>10662.6+11.7+0.1</f>
        <v>10674.400000000001</v>
      </c>
    </row>
    <row r="30" spans="1:8" ht="20.7" customHeight="1">
      <c r="A30" s="10"/>
      <c r="B30" s="52" t="s">
        <v>27</v>
      </c>
      <c r="C30" s="52"/>
      <c r="D30" s="12">
        <v>5</v>
      </c>
      <c r="E30" s="12">
        <v>2</v>
      </c>
      <c r="F30" s="19">
        <v>9612</v>
      </c>
      <c r="G30" s="19">
        <v>27089.599999999999</v>
      </c>
      <c r="H30" s="19">
        <v>48567.4</v>
      </c>
    </row>
    <row r="31" spans="1:8" s="5" customFormat="1" ht="20.7" customHeight="1">
      <c r="A31" s="10"/>
      <c r="B31" s="50" t="s">
        <v>69</v>
      </c>
      <c r="C31" s="51"/>
      <c r="D31" s="7"/>
      <c r="E31" s="17"/>
      <c r="F31" s="17">
        <f>F32</f>
        <v>1</v>
      </c>
      <c r="G31" s="19"/>
      <c r="H31" s="19"/>
    </row>
    <row r="32" spans="1:8" s="5" customFormat="1" ht="20.7" customHeight="1">
      <c r="A32" s="10"/>
      <c r="B32" s="50" t="s">
        <v>60</v>
      </c>
      <c r="C32" s="51"/>
      <c r="D32" s="7"/>
      <c r="E32" s="17"/>
      <c r="F32" s="17">
        <v>1</v>
      </c>
      <c r="G32" s="19"/>
      <c r="H32" s="19"/>
    </row>
    <row r="33" spans="1:8" ht="24.95" customHeight="1">
      <c r="A33" s="10"/>
      <c r="B33" s="52" t="s">
        <v>26</v>
      </c>
      <c r="C33" s="52"/>
      <c r="D33" s="12">
        <v>5</v>
      </c>
      <c r="E33" s="12">
        <v>3</v>
      </c>
      <c r="F33" s="19">
        <v>4954.8</v>
      </c>
      <c r="G33" s="19">
        <v>4560</v>
      </c>
      <c r="H33" s="19">
        <v>3787.8</v>
      </c>
    </row>
    <row r="34" spans="1:8" ht="28.55" customHeight="1">
      <c r="A34" s="10"/>
      <c r="B34" s="52" t="s">
        <v>25</v>
      </c>
      <c r="C34" s="52"/>
      <c r="D34" s="12">
        <v>5</v>
      </c>
      <c r="E34" s="12">
        <v>5</v>
      </c>
      <c r="F34" s="19">
        <v>4118.2</v>
      </c>
      <c r="G34" s="19">
        <v>3449.7</v>
      </c>
      <c r="H34" s="19">
        <v>3449.7</v>
      </c>
    </row>
    <row r="35" spans="1:8" ht="20.149999999999999" customHeight="1">
      <c r="A35" s="10"/>
      <c r="B35" s="53" t="s">
        <v>24</v>
      </c>
      <c r="C35" s="53"/>
      <c r="D35" s="11">
        <v>6</v>
      </c>
      <c r="E35" s="11">
        <v>0</v>
      </c>
      <c r="F35" s="18">
        <v>15700</v>
      </c>
      <c r="G35" s="18">
        <v>11280</v>
      </c>
      <c r="H35" s="18">
        <v>9224.2000000000007</v>
      </c>
    </row>
    <row r="36" spans="1:8" ht="31.4" customHeight="1">
      <c r="A36" s="10"/>
      <c r="B36" s="52" t="s">
        <v>23</v>
      </c>
      <c r="C36" s="52"/>
      <c r="D36" s="12">
        <v>6</v>
      </c>
      <c r="E36" s="12">
        <v>3</v>
      </c>
      <c r="F36" s="19">
        <v>15700</v>
      </c>
      <c r="G36" s="19">
        <v>11280</v>
      </c>
      <c r="H36" s="19">
        <v>9224.2000000000007</v>
      </c>
    </row>
    <row r="37" spans="1:8" s="5" customFormat="1" ht="41.55" customHeight="1">
      <c r="A37" s="10"/>
      <c r="B37" s="50" t="s">
        <v>69</v>
      </c>
      <c r="C37" s="51"/>
      <c r="D37" s="7"/>
      <c r="E37" s="17"/>
      <c r="F37" s="17">
        <f>F38</f>
        <v>3000</v>
      </c>
      <c r="G37" s="19"/>
      <c r="H37" s="19"/>
    </row>
    <row r="38" spans="1:8" s="5" customFormat="1" ht="39.25" customHeight="1">
      <c r="A38" s="10"/>
      <c r="B38" s="50" t="s">
        <v>60</v>
      </c>
      <c r="C38" s="51"/>
      <c r="D38" s="7"/>
      <c r="E38" s="17"/>
      <c r="F38" s="17">
        <v>3000</v>
      </c>
      <c r="G38" s="19"/>
      <c r="H38" s="19"/>
    </row>
    <row r="39" spans="1:8" ht="15" customHeight="1">
      <c r="A39" s="10"/>
      <c r="B39" s="53" t="s">
        <v>22</v>
      </c>
      <c r="C39" s="53"/>
      <c r="D39" s="11">
        <v>7</v>
      </c>
      <c r="E39" s="11">
        <v>0</v>
      </c>
      <c r="F39" s="18">
        <f>F40+F41+F42+F43+F44</f>
        <v>528118.19999999995</v>
      </c>
      <c r="G39" s="18">
        <f>G40+G41+G42+G43+G44</f>
        <v>481804.7</v>
      </c>
      <c r="H39" s="18">
        <f>H40+H41+H42+H43+H44</f>
        <v>522394.89999999997</v>
      </c>
    </row>
    <row r="40" spans="1:8" ht="17.149999999999999" customHeight="1">
      <c r="A40" s="10"/>
      <c r="B40" s="52" t="s">
        <v>21</v>
      </c>
      <c r="C40" s="52"/>
      <c r="D40" s="12">
        <v>7</v>
      </c>
      <c r="E40" s="12">
        <v>1</v>
      </c>
      <c r="F40" s="19">
        <v>127695.1</v>
      </c>
      <c r="G40" s="19">
        <v>132355.70000000001</v>
      </c>
      <c r="H40" s="19">
        <v>136948.70000000001</v>
      </c>
    </row>
    <row r="41" spans="1:8" ht="20.149999999999999" customHeight="1">
      <c r="A41" s="10"/>
      <c r="B41" s="52" t="s">
        <v>20</v>
      </c>
      <c r="C41" s="52"/>
      <c r="D41" s="12">
        <v>7</v>
      </c>
      <c r="E41" s="12">
        <v>2</v>
      </c>
      <c r="F41" s="19">
        <v>336699</v>
      </c>
      <c r="G41" s="19">
        <v>283896.40000000002</v>
      </c>
      <c r="H41" s="19">
        <v>318431.09999999998</v>
      </c>
    </row>
    <row r="42" spans="1:8" ht="20.149999999999999" customHeight="1">
      <c r="A42" s="10"/>
      <c r="B42" s="52" t="s">
        <v>19</v>
      </c>
      <c r="C42" s="52"/>
      <c r="D42" s="12">
        <v>7</v>
      </c>
      <c r="E42" s="12">
        <v>3</v>
      </c>
      <c r="F42" s="19">
        <v>31711.8</v>
      </c>
      <c r="G42" s="19">
        <v>33023.599999999999</v>
      </c>
      <c r="H42" s="19">
        <v>34456.1</v>
      </c>
    </row>
    <row r="43" spans="1:8" ht="23.7" customHeight="1">
      <c r="A43" s="10"/>
      <c r="B43" s="52" t="s">
        <v>18</v>
      </c>
      <c r="C43" s="52"/>
      <c r="D43" s="12">
        <v>7</v>
      </c>
      <c r="E43" s="12">
        <v>7</v>
      </c>
      <c r="F43" s="19">
        <v>2743.6</v>
      </c>
      <c r="G43" s="19">
        <v>3160.3</v>
      </c>
      <c r="H43" s="19">
        <v>3190.3</v>
      </c>
    </row>
    <row r="44" spans="1:8" ht="24.95" customHeight="1">
      <c r="A44" s="10"/>
      <c r="B44" s="52" t="s">
        <v>17</v>
      </c>
      <c r="C44" s="52"/>
      <c r="D44" s="12">
        <v>7</v>
      </c>
      <c r="E44" s="12">
        <v>9</v>
      </c>
      <c r="F44" s="19">
        <v>29268.7</v>
      </c>
      <c r="G44" s="19">
        <v>29368.7</v>
      </c>
      <c r="H44" s="19">
        <v>29368.7</v>
      </c>
    </row>
    <row r="45" spans="1:8" ht="20.7" customHeight="1">
      <c r="A45" s="10"/>
      <c r="B45" s="53" t="s">
        <v>16</v>
      </c>
      <c r="C45" s="53"/>
      <c r="D45" s="11">
        <v>8</v>
      </c>
      <c r="E45" s="11">
        <v>0</v>
      </c>
      <c r="F45" s="18">
        <f>F46+F49</f>
        <v>125817.09999999999</v>
      </c>
      <c r="G45" s="18">
        <f>G46+G49</f>
        <v>77466.5</v>
      </c>
      <c r="H45" s="18">
        <f>H46+H49</f>
        <v>60670.5</v>
      </c>
    </row>
    <row r="46" spans="1:8" ht="15" customHeight="1">
      <c r="A46" s="10"/>
      <c r="B46" s="52" t="s">
        <v>15</v>
      </c>
      <c r="C46" s="52"/>
      <c r="D46" s="12">
        <v>8</v>
      </c>
      <c r="E46" s="12">
        <v>1</v>
      </c>
      <c r="F46" s="19">
        <f>118707.4-1000</f>
        <v>117707.4</v>
      </c>
      <c r="G46" s="19">
        <v>69156.800000000003</v>
      </c>
      <c r="H46" s="19">
        <v>52360.800000000003</v>
      </c>
    </row>
    <row r="47" spans="1:8" s="5" customFormat="1" ht="31.4" customHeight="1">
      <c r="A47" s="10"/>
      <c r="B47" s="50" t="s">
        <v>69</v>
      </c>
      <c r="C47" s="51"/>
      <c r="D47" s="7"/>
      <c r="E47" s="6"/>
      <c r="F47" s="17">
        <f>F48</f>
        <v>1445</v>
      </c>
      <c r="G47" s="17">
        <f t="shared" ref="G47:H47" si="0">G48</f>
        <v>1445</v>
      </c>
      <c r="H47" s="17">
        <f t="shared" si="0"/>
        <v>1445</v>
      </c>
    </row>
    <row r="48" spans="1:8" s="5" customFormat="1" ht="38.5" customHeight="1">
      <c r="A48" s="10"/>
      <c r="B48" s="50" t="s">
        <v>60</v>
      </c>
      <c r="C48" s="51"/>
      <c r="D48" s="7"/>
      <c r="E48" s="6"/>
      <c r="F48" s="17">
        <f>1008.2+436.8</f>
        <v>1445</v>
      </c>
      <c r="G48" s="17">
        <f>1008.2+436.8</f>
        <v>1445</v>
      </c>
      <c r="H48" s="17">
        <f>1008.2+436.8</f>
        <v>1445</v>
      </c>
    </row>
    <row r="49" spans="1:8" ht="19.45" customHeight="1">
      <c r="A49" s="10"/>
      <c r="B49" s="52" t="s">
        <v>14</v>
      </c>
      <c r="C49" s="52"/>
      <c r="D49" s="12">
        <v>8</v>
      </c>
      <c r="E49" s="12">
        <v>4</v>
      </c>
      <c r="F49" s="19">
        <v>8109.7</v>
      </c>
      <c r="G49" s="19">
        <v>8309.7000000000007</v>
      </c>
      <c r="H49" s="19">
        <v>8309.7000000000007</v>
      </c>
    </row>
    <row r="50" spans="1:8" ht="17.850000000000001" customHeight="1">
      <c r="A50" s="10"/>
      <c r="B50" s="53" t="s">
        <v>13</v>
      </c>
      <c r="C50" s="53"/>
      <c r="D50" s="11">
        <v>9</v>
      </c>
      <c r="E50" s="11">
        <v>0</v>
      </c>
      <c r="F50" s="18">
        <f>F51+F52</f>
        <v>1136.2</v>
      </c>
      <c r="G50" s="18">
        <f t="shared" ref="G50:H50" si="1">G51+G52</f>
        <v>1316.2</v>
      </c>
      <c r="H50" s="18">
        <f t="shared" si="1"/>
        <v>1316.2</v>
      </c>
    </row>
    <row r="51" spans="1:8" ht="20.7" customHeight="1">
      <c r="A51" s="10"/>
      <c r="B51" s="52" t="s">
        <v>12</v>
      </c>
      <c r="C51" s="52"/>
      <c r="D51" s="12">
        <v>9</v>
      </c>
      <c r="E51" s="12">
        <v>7</v>
      </c>
      <c r="F51" s="19">
        <v>275.2</v>
      </c>
      <c r="G51" s="19">
        <v>275.2</v>
      </c>
      <c r="H51" s="19">
        <v>275.2</v>
      </c>
    </row>
    <row r="52" spans="1:8" ht="24.95" customHeight="1">
      <c r="A52" s="10"/>
      <c r="B52" s="52" t="s">
        <v>11</v>
      </c>
      <c r="C52" s="52"/>
      <c r="D52" s="12">
        <v>9</v>
      </c>
      <c r="E52" s="12">
        <v>9</v>
      </c>
      <c r="F52" s="19">
        <v>861</v>
      </c>
      <c r="G52" s="19">
        <v>1041</v>
      </c>
      <c r="H52" s="19">
        <v>1041</v>
      </c>
    </row>
    <row r="53" spans="1:8" ht="15" customHeight="1">
      <c r="A53" s="10"/>
      <c r="B53" s="53" t="s">
        <v>10</v>
      </c>
      <c r="C53" s="53"/>
      <c r="D53" s="11">
        <v>10</v>
      </c>
      <c r="E53" s="11">
        <v>0</v>
      </c>
      <c r="F53" s="18">
        <f>F54+F55+F56</f>
        <v>16715.099999999999</v>
      </c>
      <c r="G53" s="18">
        <f t="shared" ref="G53:H53" si="2">G54+G55+G56</f>
        <v>16714.7</v>
      </c>
      <c r="H53" s="18">
        <f t="shared" si="2"/>
        <v>16714.099999999999</v>
      </c>
    </row>
    <row r="54" spans="1:8" ht="18.55" customHeight="1">
      <c r="A54" s="10"/>
      <c r="B54" s="52" t="s">
        <v>9</v>
      </c>
      <c r="C54" s="52"/>
      <c r="D54" s="12">
        <v>10</v>
      </c>
      <c r="E54" s="12">
        <v>1</v>
      </c>
      <c r="F54" s="19">
        <v>1329</v>
      </c>
      <c r="G54" s="19">
        <v>1329</v>
      </c>
      <c r="H54" s="19">
        <v>1329</v>
      </c>
    </row>
    <row r="55" spans="1:8" ht="20.149999999999999" customHeight="1">
      <c r="A55" s="10"/>
      <c r="B55" s="52" t="s">
        <v>8</v>
      </c>
      <c r="C55" s="52"/>
      <c r="D55" s="12">
        <v>10</v>
      </c>
      <c r="E55" s="12">
        <v>3</v>
      </c>
      <c r="F55" s="19">
        <v>10768</v>
      </c>
      <c r="G55" s="19">
        <v>10767.6</v>
      </c>
      <c r="H55" s="19">
        <v>10767</v>
      </c>
    </row>
    <row r="56" spans="1:8" ht="18.55" customHeight="1">
      <c r="A56" s="10"/>
      <c r="B56" s="52" t="s">
        <v>7</v>
      </c>
      <c r="C56" s="52"/>
      <c r="D56" s="12">
        <v>10</v>
      </c>
      <c r="E56" s="12">
        <v>4</v>
      </c>
      <c r="F56" s="19">
        <v>4618.1000000000004</v>
      </c>
      <c r="G56" s="19">
        <v>4618.1000000000004</v>
      </c>
      <c r="H56" s="19">
        <v>4618.1000000000004</v>
      </c>
    </row>
    <row r="57" spans="1:8" ht="22.1" customHeight="1">
      <c r="A57" s="10"/>
      <c r="B57" s="53" t="s">
        <v>6</v>
      </c>
      <c r="C57" s="53"/>
      <c r="D57" s="11">
        <v>11</v>
      </c>
      <c r="E57" s="11">
        <v>0</v>
      </c>
      <c r="F57" s="18">
        <f>14645.6+24.3</f>
        <v>14669.9</v>
      </c>
      <c r="G57" s="18">
        <f>G58+G59+G60</f>
        <v>18928.5</v>
      </c>
      <c r="H57" s="18">
        <f>H58+H59+H60</f>
        <v>11712</v>
      </c>
    </row>
    <row r="58" spans="1:8" ht="15.7" customHeight="1">
      <c r="A58" s="10"/>
      <c r="B58" s="52" t="s">
        <v>5</v>
      </c>
      <c r="C58" s="52"/>
      <c r="D58" s="12">
        <v>11</v>
      </c>
      <c r="E58" s="12">
        <v>1</v>
      </c>
      <c r="F58" s="19">
        <f>10787.7+24.3</f>
        <v>10812</v>
      </c>
      <c r="G58" s="19">
        <f>10787.7+24.3</f>
        <v>10812</v>
      </c>
      <c r="H58" s="19">
        <f>10787.7+24.3</f>
        <v>10812</v>
      </c>
    </row>
    <row r="59" spans="1:8" ht="21.4" customHeight="1">
      <c r="A59" s="10"/>
      <c r="B59" s="52" t="s">
        <v>4</v>
      </c>
      <c r="C59" s="52"/>
      <c r="D59" s="12">
        <v>11</v>
      </c>
      <c r="E59" s="12">
        <v>2</v>
      </c>
      <c r="F59" s="19">
        <v>3857.9</v>
      </c>
      <c r="G59" s="19">
        <v>900</v>
      </c>
      <c r="H59" s="19">
        <v>900</v>
      </c>
    </row>
    <row r="60" spans="1:8" s="5" customFormat="1" ht="24.95" customHeight="1">
      <c r="A60" s="10"/>
      <c r="B60" s="44" t="s">
        <v>65</v>
      </c>
      <c r="C60" s="45"/>
      <c r="D60" s="38" t="s">
        <v>66</v>
      </c>
      <c r="E60" s="38" t="s">
        <v>67</v>
      </c>
      <c r="F60" s="19"/>
      <c r="G60" s="19">
        <v>7216.5</v>
      </c>
      <c r="H60" s="19"/>
    </row>
    <row r="61" spans="1:8" ht="62.95" customHeight="1">
      <c r="A61" s="10"/>
      <c r="B61" s="53" t="s">
        <v>3</v>
      </c>
      <c r="C61" s="53"/>
      <c r="D61" s="11">
        <v>14</v>
      </c>
      <c r="E61" s="11">
        <v>0</v>
      </c>
      <c r="F61" s="18">
        <f>F62+F65</f>
        <v>41179.800000000003</v>
      </c>
      <c r="G61" s="18">
        <f t="shared" ref="G61:H61" si="3">G62+G65</f>
        <v>38614.800000000003</v>
      </c>
      <c r="H61" s="18">
        <f t="shared" si="3"/>
        <v>40511.4</v>
      </c>
    </row>
    <row r="62" spans="1:8" ht="42.25" customHeight="1">
      <c r="A62" s="10"/>
      <c r="B62" s="52" t="s">
        <v>2</v>
      </c>
      <c r="C62" s="52"/>
      <c r="D62" s="12">
        <v>14</v>
      </c>
      <c r="E62" s="12">
        <v>1</v>
      </c>
      <c r="F62" s="19">
        <v>29487.599999999999</v>
      </c>
      <c r="G62" s="19">
        <v>31288.400000000001</v>
      </c>
      <c r="H62" s="19">
        <v>33448</v>
      </c>
    </row>
    <row r="63" spans="1:8" s="5" customFormat="1" ht="35.65" customHeight="1">
      <c r="A63" s="10"/>
      <c r="B63" s="50" t="s">
        <v>71</v>
      </c>
      <c r="C63" s="51"/>
      <c r="D63" s="12"/>
      <c r="E63" s="12"/>
      <c r="F63" s="19"/>
      <c r="G63" s="18"/>
      <c r="H63" s="18"/>
    </row>
    <row r="64" spans="1:8" s="5" customFormat="1" ht="42.25" customHeight="1">
      <c r="A64" s="10"/>
      <c r="B64" s="50" t="s">
        <v>61</v>
      </c>
      <c r="C64" s="51"/>
      <c r="D64" s="12"/>
      <c r="E64" s="12"/>
      <c r="F64" s="32">
        <f>F62</f>
        <v>29487.599999999999</v>
      </c>
      <c r="G64" s="32">
        <f>G62</f>
        <v>31288.400000000001</v>
      </c>
      <c r="H64" s="32">
        <f>H62</f>
        <v>33448</v>
      </c>
    </row>
    <row r="65" spans="1:8" ht="23.7" customHeight="1">
      <c r="A65" s="10"/>
      <c r="B65" s="52" t="s">
        <v>1</v>
      </c>
      <c r="C65" s="52"/>
      <c r="D65" s="12">
        <v>14</v>
      </c>
      <c r="E65" s="12">
        <v>2</v>
      </c>
      <c r="F65" s="19">
        <v>11692.2</v>
      </c>
      <c r="G65" s="19">
        <v>7326.4</v>
      </c>
      <c r="H65" s="19">
        <v>7063.4</v>
      </c>
    </row>
    <row r="66" spans="1:8" ht="34.950000000000003" customHeight="1">
      <c r="A66" s="13"/>
      <c r="B66" s="50" t="s">
        <v>69</v>
      </c>
      <c r="C66" s="51"/>
      <c r="D66" s="14"/>
      <c r="E66" s="14"/>
      <c r="F66" s="24">
        <f>F65</f>
        <v>11692.2</v>
      </c>
      <c r="G66" s="25">
        <f>G65</f>
        <v>7326.4</v>
      </c>
      <c r="H66" s="25">
        <f>H65</f>
        <v>7063.4</v>
      </c>
    </row>
    <row r="67" spans="1:8" s="5" customFormat="1" ht="17.850000000000001" hidden="1" customHeight="1">
      <c r="A67" s="13"/>
      <c r="B67" s="22"/>
      <c r="C67" s="23"/>
      <c r="D67" s="14"/>
      <c r="E67" s="14"/>
      <c r="F67" s="20"/>
      <c r="G67" s="19"/>
      <c r="H67" s="19"/>
    </row>
    <row r="68" spans="1:8" ht="23.7" customHeight="1">
      <c r="A68" s="8"/>
      <c r="B68" s="46" t="s">
        <v>57</v>
      </c>
      <c r="C68" s="47"/>
      <c r="D68" s="14"/>
      <c r="E68" s="15"/>
      <c r="F68" s="21">
        <f>F10+F18+F21+F28+F35+F39+F45+F50+F53+F57+F61</f>
        <v>969054.49999999988</v>
      </c>
      <c r="G68" s="21">
        <f>G10+G18+G21+G28+G35+G39+G45+G50+G53+G57+G61</f>
        <v>983153.6</v>
      </c>
      <c r="H68" s="21">
        <f>H10+H18+H21+H28+H35+H39+H45+H50+H53+H57+H61</f>
        <v>835499.29999999993</v>
      </c>
    </row>
    <row r="69" spans="1:8" s="37" customFormat="1" ht="23.7" customHeight="1">
      <c r="A69" s="33"/>
      <c r="B69" s="48" t="s">
        <v>56</v>
      </c>
      <c r="C69" s="49"/>
      <c r="D69" s="34"/>
      <c r="E69" s="34"/>
      <c r="F69" s="35"/>
      <c r="G69" s="36">
        <v>10023.4</v>
      </c>
      <c r="H69" s="36">
        <v>25483.5</v>
      </c>
    </row>
    <row r="70" spans="1:8" ht="24.25" customHeight="1">
      <c r="A70" s="13"/>
      <c r="B70" s="46" t="s">
        <v>58</v>
      </c>
      <c r="C70" s="47"/>
      <c r="D70" s="14"/>
      <c r="E70" s="14"/>
      <c r="F70" s="21">
        <f>F68</f>
        <v>969054.49999999988</v>
      </c>
      <c r="G70" s="21">
        <f>G68+G69</f>
        <v>993177</v>
      </c>
      <c r="H70" s="21">
        <f>H68+H69</f>
        <v>860982.79999999993</v>
      </c>
    </row>
    <row r="71" spans="1:8" s="30" customFormat="1" ht="19.45" customHeight="1">
      <c r="A71" s="28" t="s">
        <v>0</v>
      </c>
      <c r="B71" s="43" t="s">
        <v>59</v>
      </c>
      <c r="C71" s="43"/>
      <c r="D71" s="29"/>
      <c r="E71" s="29"/>
      <c r="F71" s="31">
        <f>F72+F73+F74</f>
        <v>46085.8</v>
      </c>
      <c r="G71" s="31">
        <f t="shared" ref="G71:H71" si="4">G72+G73+G74</f>
        <v>40059.800000000003</v>
      </c>
      <c r="H71" s="31">
        <f t="shared" si="4"/>
        <v>41956.4</v>
      </c>
    </row>
    <row r="72" spans="1:8" ht="32.1" customHeight="1">
      <c r="B72" s="43" t="s">
        <v>62</v>
      </c>
      <c r="C72" s="43"/>
      <c r="D72" s="26"/>
      <c r="E72" s="26"/>
      <c r="F72" s="27">
        <f>F64</f>
        <v>29487.599999999999</v>
      </c>
      <c r="G72" s="27">
        <f t="shared" ref="G72:H72" si="5">G64</f>
        <v>31288.400000000001</v>
      </c>
      <c r="H72" s="27">
        <f t="shared" si="5"/>
        <v>33448</v>
      </c>
    </row>
    <row r="73" spans="1:8" ht="53.5" customHeight="1">
      <c r="B73" s="43" t="s">
        <v>63</v>
      </c>
      <c r="C73" s="43"/>
      <c r="D73" s="26"/>
      <c r="E73" s="26"/>
      <c r="F73" s="27">
        <f>F66</f>
        <v>11692.2</v>
      </c>
      <c r="G73" s="27">
        <f t="shared" ref="G73:H73" si="6">G66</f>
        <v>7326.4</v>
      </c>
      <c r="H73" s="27">
        <f t="shared" si="6"/>
        <v>7063.4</v>
      </c>
    </row>
    <row r="74" spans="1:8" ht="34.950000000000003" customHeight="1">
      <c r="B74" s="43" t="s">
        <v>64</v>
      </c>
      <c r="C74" s="43"/>
      <c r="D74" s="26"/>
      <c r="E74" s="26"/>
      <c r="F74" s="27">
        <f>F48+F25+F37+F32</f>
        <v>4906</v>
      </c>
      <c r="G74" s="27">
        <f t="shared" ref="G74:H74" si="7">G48</f>
        <v>1445</v>
      </c>
      <c r="H74" s="27">
        <f t="shared" si="7"/>
        <v>1445</v>
      </c>
    </row>
    <row r="102" ht="5.2" customHeight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81" ht="0.75" customHeight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</sheetData>
  <mergeCells count="73">
    <mergeCell ref="B46:C46"/>
    <mergeCell ref="B49:C49"/>
    <mergeCell ref="B51:C51"/>
    <mergeCell ref="B52:C52"/>
    <mergeCell ref="B54:C54"/>
    <mergeCell ref="B50:C50"/>
    <mergeCell ref="B53:C53"/>
    <mergeCell ref="B47:C47"/>
    <mergeCell ref="B48:C48"/>
    <mergeCell ref="B24:C24"/>
    <mergeCell ref="B18:C18"/>
    <mergeCell ref="B21:C21"/>
    <mergeCell ref="B34:C34"/>
    <mergeCell ref="B36:C36"/>
    <mergeCell ref="B25:C25"/>
    <mergeCell ref="B26:C26"/>
    <mergeCell ref="B35:C35"/>
    <mergeCell ref="B39:C39"/>
    <mergeCell ref="B45:C45"/>
    <mergeCell ref="B27:C27"/>
    <mergeCell ref="B29:C29"/>
    <mergeCell ref="B30:C30"/>
    <mergeCell ref="B33:C33"/>
    <mergeCell ref="B40:C40"/>
    <mergeCell ref="B41:C41"/>
    <mergeCell ref="B42:C42"/>
    <mergeCell ref="B43:C43"/>
    <mergeCell ref="B44:C44"/>
    <mergeCell ref="B37:C37"/>
    <mergeCell ref="B38:C38"/>
    <mergeCell ref="B31:C31"/>
    <mergeCell ref="B32:C32"/>
    <mergeCell ref="D2:H2"/>
    <mergeCell ref="D3:H3"/>
    <mergeCell ref="A4:H4"/>
    <mergeCell ref="A5:H5"/>
    <mergeCell ref="B28:C28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2:C22"/>
    <mergeCell ref="B23:C23"/>
    <mergeCell ref="B9:C9"/>
    <mergeCell ref="B10:C10"/>
    <mergeCell ref="F7:H7"/>
    <mergeCell ref="D7:D8"/>
    <mergeCell ref="E7:E8"/>
    <mergeCell ref="B7:C8"/>
    <mergeCell ref="B55:C55"/>
    <mergeCell ref="B56:C56"/>
    <mergeCell ref="B58:C58"/>
    <mergeCell ref="B59:C59"/>
    <mergeCell ref="B62:C62"/>
    <mergeCell ref="B57:C57"/>
    <mergeCell ref="B61:C61"/>
    <mergeCell ref="B71:C71"/>
    <mergeCell ref="B72:C72"/>
    <mergeCell ref="B73:C73"/>
    <mergeCell ref="B74:C74"/>
    <mergeCell ref="B60:C60"/>
    <mergeCell ref="B68:C68"/>
    <mergeCell ref="B69:C69"/>
    <mergeCell ref="B70:C70"/>
    <mergeCell ref="B63:C63"/>
    <mergeCell ref="B64:C64"/>
    <mergeCell ref="B66:C66"/>
    <mergeCell ref="B65:C65"/>
  </mergeCells>
  <pageMargins left="0.59055118110236227" right="0.39370078740157483" top="0.78740157480314965" bottom="0.78740157480314965" header="0.39370078740157483" footer="0.39370078740157483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РАЗДЕЛ, ПОДРАЗДЕЛ 2020-21-22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DF-8-002</cp:lastModifiedBy>
  <cp:lastPrinted>2019-12-10T12:42:07Z</cp:lastPrinted>
  <dcterms:created xsi:type="dcterms:W3CDTF">2019-11-13T13:56:28Z</dcterms:created>
  <dcterms:modified xsi:type="dcterms:W3CDTF">2019-12-16T10:37:14Z</dcterms:modified>
</cp:coreProperties>
</file>