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0" windowHeight="11730"/>
  </bookViews>
  <sheets>
    <sheet name="Лист1" sheetId="1" r:id="rId1"/>
  </sheets>
  <definedNames>
    <definedName name="_xlnm.Print_Titles" localSheetId="0">Лист1!$4:$4</definedName>
  </definedNames>
  <calcPr calcId="125725"/>
</workbook>
</file>

<file path=xl/calcChain.xml><?xml version="1.0" encoding="utf-8"?>
<calcChain xmlns="http://schemas.openxmlformats.org/spreadsheetml/2006/main">
  <c r="E71" i="1"/>
  <c r="K67"/>
  <c r="I67"/>
  <c r="G67"/>
  <c r="F67"/>
  <c r="E67"/>
  <c r="K59"/>
  <c r="I59"/>
  <c r="G59"/>
  <c r="F59"/>
  <c r="E59"/>
  <c r="K35"/>
  <c r="I35"/>
  <c r="G35"/>
  <c r="F35"/>
  <c r="F28" l="1"/>
  <c r="F25"/>
  <c r="F20"/>
  <c r="F13"/>
  <c r="F8"/>
  <c r="L7" l="1"/>
  <c r="H71"/>
  <c r="I71"/>
  <c r="J71"/>
  <c r="K71"/>
  <c r="L71"/>
  <c r="G71"/>
  <c r="H66"/>
  <c r="J66"/>
  <c r="H57"/>
  <c r="L49"/>
  <c r="J49"/>
  <c r="L44"/>
  <c r="J44"/>
  <c r="H44"/>
  <c r="F71" l="1"/>
  <c r="L32"/>
  <c r="H32"/>
  <c r="J32"/>
  <c r="H31"/>
  <c r="J24"/>
  <c r="G8"/>
  <c r="J9"/>
  <c r="K73" l="1"/>
  <c r="I73"/>
  <c r="F73"/>
  <c r="G73"/>
  <c r="K39"/>
  <c r="I39"/>
  <c r="F39"/>
  <c r="G39"/>
  <c r="E39"/>
  <c r="G28"/>
  <c r="I28"/>
  <c r="J28" s="1"/>
  <c r="K28"/>
  <c r="E28"/>
  <c r="G20"/>
  <c r="I20"/>
  <c r="K20"/>
  <c r="E20"/>
  <c r="J70"/>
  <c r="H70"/>
  <c r="H68"/>
  <c r="L66"/>
  <c r="H63"/>
  <c r="L48"/>
  <c r="L53"/>
  <c r="J48"/>
  <c r="J53"/>
  <c r="J58"/>
  <c r="H48"/>
  <c r="H49"/>
  <c r="H53"/>
  <c r="H58"/>
  <c r="J37"/>
  <c r="E75"/>
  <c r="F75"/>
  <c r="G75"/>
  <c r="I75"/>
  <c r="K75"/>
  <c r="L73" l="1"/>
  <c r="H73"/>
  <c r="J73"/>
  <c r="L28"/>
  <c r="H28"/>
  <c r="H39"/>
  <c r="L23"/>
  <c r="J23"/>
  <c r="H23"/>
  <c r="L63"/>
  <c r="J63"/>
  <c r="J30"/>
  <c r="L27" l="1"/>
  <c r="J27"/>
  <c r="H27"/>
  <c r="L70"/>
  <c r="L58"/>
  <c r="L41"/>
  <c r="H41"/>
  <c r="K25"/>
  <c r="I25"/>
  <c r="G25"/>
  <c r="K13"/>
  <c r="I13"/>
  <c r="G13"/>
  <c r="K8"/>
  <c r="I8"/>
  <c r="K6"/>
  <c r="I6"/>
  <c r="G6"/>
  <c r="F6"/>
  <c r="E35"/>
  <c r="E34" s="1"/>
  <c r="E33" s="1"/>
  <c r="E25"/>
  <c r="E13"/>
  <c r="E8"/>
  <c r="I5" l="1"/>
  <c r="F5"/>
  <c r="G34"/>
  <c r="G33" s="1"/>
  <c r="K5"/>
  <c r="K34"/>
  <c r="K33" s="1"/>
  <c r="I34"/>
  <c r="I33" s="1"/>
  <c r="G5"/>
  <c r="E6"/>
  <c r="E5" s="1"/>
  <c r="E79" s="1"/>
  <c r="G79" l="1"/>
  <c r="K79"/>
  <c r="I79"/>
  <c r="F34" l="1"/>
  <c r="F33" s="1"/>
  <c r="L42"/>
  <c r="H42"/>
  <c r="L38"/>
  <c r="H38"/>
  <c r="J38"/>
  <c r="J42"/>
  <c r="J41"/>
  <c r="L33" l="1"/>
  <c r="J33"/>
  <c r="H33"/>
  <c r="F79"/>
  <c r="L6"/>
  <c r="L8"/>
  <c r="L9"/>
  <c r="L10"/>
  <c r="L11"/>
  <c r="L13"/>
  <c r="L14"/>
  <c r="L17"/>
  <c r="L18"/>
  <c r="L22"/>
  <c r="L24"/>
  <c r="L25"/>
  <c r="L26"/>
  <c r="L29"/>
  <c r="L30"/>
  <c r="L31"/>
  <c r="L35"/>
  <c r="L37"/>
  <c r="L39"/>
  <c r="L59"/>
  <c r="L61"/>
  <c r="L62"/>
  <c r="L67"/>
  <c r="L68"/>
  <c r="L5"/>
  <c r="J6"/>
  <c r="J7"/>
  <c r="J8"/>
  <c r="J10"/>
  <c r="J11"/>
  <c r="J13"/>
  <c r="J14"/>
  <c r="J17"/>
  <c r="J18"/>
  <c r="J22"/>
  <c r="J20" s="1"/>
  <c r="J25"/>
  <c r="J26"/>
  <c r="J29"/>
  <c r="J31"/>
  <c r="J34"/>
  <c r="J35"/>
  <c r="J39"/>
  <c r="J59"/>
  <c r="J61"/>
  <c r="J62"/>
  <c r="J67"/>
  <c r="J68"/>
  <c r="J5"/>
  <c r="H67"/>
  <c r="H62"/>
  <c r="H61"/>
  <c r="H59"/>
  <c r="H37"/>
  <c r="H35"/>
  <c r="H30"/>
  <c r="H29"/>
  <c r="H26"/>
  <c r="H25"/>
  <c r="H24"/>
  <c r="H22"/>
  <c r="H18"/>
  <c r="H17"/>
  <c r="H14"/>
  <c r="H13"/>
  <c r="H11"/>
  <c r="H10"/>
  <c r="H9"/>
  <c r="H8"/>
  <c r="H7"/>
  <c r="H6"/>
  <c r="H5"/>
  <c r="H20" l="1"/>
  <c r="L20"/>
  <c r="L79"/>
  <c r="J79"/>
  <c r="H79"/>
  <c r="L34"/>
  <c r="H34"/>
</calcChain>
</file>

<file path=xl/sharedStrings.xml><?xml version="1.0" encoding="utf-8"?>
<sst xmlns="http://schemas.openxmlformats.org/spreadsheetml/2006/main" count="300" uniqueCount="165">
  <si>
    <t>Код бюджетной классификации Российской Федерации</t>
  </si>
  <si>
    <t>Наименование групп, подгрупп и статей доходов</t>
  </si>
  <si>
    <t>(тыс. руб.)</t>
  </si>
  <si>
    <t>1 00 00000 00</t>
  </si>
  <si>
    <t>1 01 00000 00</t>
  </si>
  <si>
    <t>1 01 02000 01</t>
  </si>
  <si>
    <t>1 05 00000 00</t>
  </si>
  <si>
    <t>1 05 01000 02</t>
  </si>
  <si>
    <t>1 05 02000 02</t>
  </si>
  <si>
    <t>1 05 03000 01</t>
  </si>
  <si>
    <t>105  04020 02</t>
  </si>
  <si>
    <t>1 08 00000 00</t>
  </si>
  <si>
    <t>1 09 00000 00</t>
  </si>
  <si>
    <t>1 11 00000 00</t>
  </si>
  <si>
    <t>1 11 01050 05</t>
  </si>
  <si>
    <t>1 11 09045 05</t>
  </si>
  <si>
    <t>1 12 00000 00</t>
  </si>
  <si>
    <t>1 12 01000 01</t>
  </si>
  <si>
    <t>1 13 00000 00</t>
  </si>
  <si>
    <t>1 14 00000 00</t>
  </si>
  <si>
    <t>1 16 00000 00</t>
  </si>
  <si>
    <t>2 02 20000 00</t>
  </si>
  <si>
    <t>2 02 30000 00</t>
  </si>
  <si>
    <t>2 07 05000 05</t>
  </si>
  <si>
    <t>2 19 05000 05</t>
  </si>
  <si>
    <t>0000</t>
  </si>
  <si>
    <t>000</t>
  </si>
  <si>
    <t>110</t>
  </si>
  <si>
    <t>120</t>
  </si>
  <si>
    <t>130</t>
  </si>
  <si>
    <t>430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</si>
  <si>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</si>
  <si>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</si>
  <si>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</si>
  <si>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</si>
  <si>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</si>
  <si>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</si>
  <si>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</si>
  <si>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</si>
  <si>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</si>
  <si>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</si>
  <si>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</si>
  <si>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</si>
  <si>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</si>
  <si>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БЕЗВОЗМЕЗДНЫЕ ПОСТУПЛЕНИЯ</t>
  </si>
  <si>
    <t>Прочие безвозмездные поступления</t>
  </si>
  <si>
    <t>ВСЕГО ДОХОДОВ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</si>
  <si>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</si>
  <si>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</si>
  <si>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 xml:space="preserve">1 03 00000 00 </t>
  </si>
  <si>
    <t>Налог, взимаемый в связи с применением упрощенной системы налогообложения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</si>
  <si>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</si>
  <si>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</si>
  <si>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</si>
  <si>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 Федерации</t>
  </si>
  <si>
    <t xml:space="preserve">2 02 10000 00 </t>
  </si>
  <si>
    <t xml:space="preserve">2 02 00000 00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</si>
  <si>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</si>
  <si>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</si>
  <si>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 xml:space="preserve">Иные межбюджетные трансферты </t>
  </si>
  <si>
    <t xml:space="preserve">2 02 40000 00  </t>
  </si>
  <si>
    <t>ВОЗВРАТ ОСТАТКОВ СУБСИДИЙ, СУБВЕНЦИЙ И ИНЫХ МЕЖБЮДЖЕТНЫХ ТРАНСФЕРТОВ, ИМЕЮЩИХ ЦЕЛЕВОЕ НАЗНАЧЕНИЕ, ПРОШЛЫХ ЛЕТ</t>
  </si>
  <si>
    <t>2 07 05000 00</t>
  </si>
  <si>
    <t>Дотации бюджетам муниципальных районов на поддержку мер по обеспечению сбалансированности бюджетов</t>
  </si>
  <si>
    <t xml:space="preserve">2 00 00000 00 </t>
  </si>
  <si>
    <t xml:space="preserve">2 02 29999 05 </t>
  </si>
  <si>
    <t xml:space="preserve">2 02 30024 05 </t>
  </si>
  <si>
    <t xml:space="preserve">2 02 35120 05 </t>
  </si>
  <si>
    <t>Субвенции бюджетам муниципальных районов на выполнение передаваемых полномочий субъектов Российской 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</si>
  <si>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</si>
  <si>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</si>
  <si>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2 02 49999 05</t>
  </si>
  <si>
    <t>Прочие межбюджетные трансферты, передаваемые бюджетам</t>
  </si>
  <si>
    <t>Прочие безвозмездные поступления в бюджеты муниципальных районов</t>
  </si>
  <si>
    <t>2 02 20299 05</t>
  </si>
  <si>
    <t>2 02 20302 05</t>
  </si>
  <si>
    <t>150</t>
  </si>
  <si>
    <t>1 14 02000 05</t>
  </si>
  <si>
    <t xml:space="preserve">2 02 20077 05 </t>
  </si>
  <si>
    <t xml:space="preserve"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 </t>
  </si>
  <si>
    <t xml:space="preserve">202 25210 05 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</si>
  <si>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</si>
  <si>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202 25228 05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</si>
  <si>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</si>
  <si>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Субсидии бюджетам муниципальных районов на проведение комплексных кадастровых работ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</si>
  <si>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</si>
  <si>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План 2023 год</t>
  </si>
  <si>
    <t>1 17 00000 00</t>
  </si>
  <si>
    <t>ПРОЧИЕ НЕНАЛОГОВЫЕ ДОХОДЫ</t>
  </si>
  <si>
    <t>2 18 05000 05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</si>
  <si>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</si>
  <si>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2 02 36900 05</t>
  </si>
  <si>
    <t>Единая субвенция бюджетам муниципальных районов из бюджета субъекта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</si>
  <si>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</si>
  <si>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2 02 45519 05</t>
  </si>
  <si>
    <t>Межбюджетные трансферты, передаваемые бюджетам на поддержку отрасли культуры</t>
  </si>
  <si>
    <t>2 02 40014 05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</si>
  <si>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</si>
  <si>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1 03 02331 01 </t>
  </si>
  <si>
    <t>1 03 02241 01</t>
  </si>
  <si>
    <t xml:space="preserve">1 03 02251 01 </t>
  </si>
  <si>
    <t xml:space="preserve">1 03 02261 01 </t>
  </si>
  <si>
    <t>План 2024 год</t>
  </si>
  <si>
    <t xml:space="preserve">Субсидии бюджетам муниципальных районов на создание и обеспечение функционирования центоров образования естественно-научной и технологической направленностей и общеобразовательных организациях, расположенных в сельской местностии и  малых городах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</si>
  <si>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</si>
  <si>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2 02 35469 05 </t>
  </si>
  <si>
    <t>Субсидии бюджетам муниципальных районов на проведение Всероссийской переписи населения 2020 года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</si>
  <si>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</si>
  <si>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2 11 05035 05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</si>
  <si>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</si>
  <si>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</si>
  <si>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</si>
  <si>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</si>
  <si>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</si>
  <si>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 , приходящийся на доли уставных(складочных) капиталах хозяйственных товариществ и обществ, или дивидендов по акциям, принадлежащим муниципальным районам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</si>
  <si>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</si>
  <si>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</si>
  <si>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2 02 15002 05 </t>
  </si>
  <si>
    <t xml:space="preserve">2 02 15009 05 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</si>
  <si>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</si>
  <si>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программ формирования современной городской среды</t>
  </si>
  <si>
    <t>1 11 05010 00</t>
  </si>
  <si>
    <t>1 14 06010 00</t>
  </si>
  <si>
    <t>2 02 25097 05</t>
  </si>
  <si>
    <t>2 02 25169</t>
  </si>
  <si>
    <t>2 02 25519 05</t>
  </si>
  <si>
    <t>2 04 05000 05</t>
  </si>
  <si>
    <t xml:space="preserve">2 02 35303 05 </t>
  </si>
  <si>
    <t>2 03 05099 05</t>
  </si>
  <si>
    <t>2 03 05000 05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</si>
  <si>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</si>
  <si>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от государственных (муниципальных) организаций в бюджеты муниципальных районов</t>
  </si>
  <si>
    <t>2 04 05099 05</t>
  </si>
  <si>
    <t>Безвозмездные поступления от негосударственных организаций</t>
  </si>
  <si>
    <t>Безвозмездные поступления от государственных (муниципальных) организаций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</si>
  <si>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</si>
  <si>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</si>
  <si>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</si>
  <si>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поддержку отрасли культуры</t>
  </si>
  <si>
    <t>2 02 25230 05</t>
  </si>
  <si>
    <t>2 02 25590 05</t>
  </si>
  <si>
    <t>Субсидии бюджетам муниципальных районов на обеспечение комплексного  развития сельских территорий</t>
  </si>
  <si>
    <t xml:space="preserve">2 02 35176 05 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</si>
  <si>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</si>
  <si>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Субсидии бюджетам муниципальных районов на техническое оснащение муниципальных музеев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</si>
  <si>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                                             от 24 ноября 1995 года № 181-ФЗ                        "О социальной защите инвалидов в Российской Федерации"</t>
  </si>
  <si>
    <t xml:space="preserve">2 02 25576 05 </t>
  </si>
  <si>
    <t xml:space="preserve">2 02 25555 05 </t>
  </si>
  <si>
    <t xml:space="preserve">2 02 25511 05 </t>
  </si>
  <si>
    <t>2 02 25304 05</t>
  </si>
  <si>
    <t>2 02 25467 05</t>
  </si>
  <si>
    <t>Факт 2021 года</t>
  </si>
  <si>
    <t>Ожидаемое исполнение за 2022 год</t>
  </si>
  <si>
    <t>% исполнения плана 2023г. к 2022г.</t>
  </si>
  <si>
    <t>% исполнения плана 2024г. к 2022г.</t>
  </si>
  <si>
    <t>План 2025 год</t>
  </si>
  <si>
    <t>% исполнения плана 2025г. к 2022г.</t>
  </si>
  <si>
    <t>2 02 15001 05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</si>
  <si>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</si>
  <si>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2 02 25299 05</t>
  </si>
  <si>
    <t>2 02 25786 05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</si>
  <si>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</si>
  <si>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Доходы бюджета Вытегорского муниципального района по видам доходов, формируемые за счет налоговых и неналоговых доходов, а также безвозмездных поступлений на 2023-2025 годы в сравнении с ожидаемым исполнением за 2022 год и отчетным 2021 годом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</si>
  <si>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</si>
  <si>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Дотации бюджетам муниципальных районов на выравнивание бюджетной обеспеченности из бюджета субъекта Российской Федерации</t>
  </si>
</sst>
</file>

<file path=xl/styles.xml><?xml version="1.0" encoding="utf-8"?>
<styleSheet xmlns="http://schemas.openxmlformats.org/spreadsheetml/2006/main">
  <numFmts count="3">
    <numFmt numFmtId="164" formatCode="#,##0.0;[Red]\-#,##0.00"/>
    <numFmt numFmtId="165" formatCode="000\.0\.00\.00000\.00\.0000\.000"/>
    <numFmt numFmtId="166" formatCode="#,##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1" applyFont="1" applyFill="1" applyProtection="1">
      <protection hidden="1"/>
    </xf>
    <xf numFmtId="0" fontId="3" fillId="0" borderId="1" xfId="1" applyFont="1" applyFill="1" applyBorder="1" applyProtection="1">
      <protection hidden="1"/>
    </xf>
    <xf numFmtId="165" fontId="6" fillId="0" borderId="2" xfId="2" applyNumberFormat="1" applyFont="1" applyFill="1" applyBorder="1" applyAlignment="1" applyProtection="1">
      <alignment vertical="top" wrapText="1"/>
      <protection hidden="1"/>
    </xf>
    <xf numFmtId="0" fontId="6" fillId="0" borderId="2" xfId="0" applyFont="1" applyFill="1" applyBorder="1" applyAlignment="1">
      <alignment vertical="center" wrapText="1"/>
    </xf>
    <xf numFmtId="166" fontId="3" fillId="0" borderId="0" xfId="1" applyNumberFormat="1" applyFont="1" applyFill="1" applyProtection="1">
      <protection hidden="1"/>
    </xf>
    <xf numFmtId="166" fontId="3" fillId="0" borderId="1" xfId="1" applyNumberFormat="1" applyFont="1" applyFill="1" applyBorder="1" applyProtection="1">
      <protection hidden="1"/>
    </xf>
    <xf numFmtId="166" fontId="0" fillId="0" borderId="0" xfId="0" applyNumberFormat="1"/>
    <xf numFmtId="166" fontId="3" fillId="0" borderId="1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right"/>
      <protection hidden="1"/>
    </xf>
    <xf numFmtId="0" fontId="12" fillId="0" borderId="0" xfId="0" applyFont="1"/>
    <xf numFmtId="0" fontId="6" fillId="0" borderId="2" xfId="2" applyNumberFormat="1" applyFont="1" applyFill="1" applyBorder="1" applyAlignment="1" applyProtection="1">
      <alignment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6" fillId="0" borderId="3" xfId="0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 vertical="center" wrapText="1"/>
    </xf>
    <xf numFmtId="166" fontId="14" fillId="0" borderId="0" xfId="0" applyNumberFormat="1" applyFont="1"/>
    <xf numFmtId="16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left" wrapText="1"/>
      <protection hidden="1"/>
    </xf>
    <xf numFmtId="0" fontId="5" fillId="0" borderId="2" xfId="1" applyNumberFormat="1" applyFont="1" applyFill="1" applyBorder="1" applyAlignment="1" applyProtection="1">
      <alignment horizontal="center" wrapText="1"/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6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top" wrapText="1"/>
      <protection hidden="1"/>
    </xf>
    <xf numFmtId="49" fontId="8" fillId="0" borderId="2" xfId="0" applyNumberFormat="1" applyFont="1" applyFill="1" applyBorder="1" applyAlignment="1">
      <alignment horizontal="center" vertical="top" wrapText="1"/>
    </xf>
    <xf numFmtId="166" fontId="6" fillId="0" borderId="2" xfId="3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9" fontId="6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8" fillId="0" borderId="2" xfId="0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>
      <alignment vertical="center" wrapText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166" fontId="11" fillId="0" borderId="2" xfId="3" applyNumberFormat="1" applyFont="1" applyFill="1" applyBorder="1" applyAlignment="1">
      <alignment horizontal="center" vertical="center" wrapText="1"/>
    </xf>
    <xf numFmtId="166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center" vertic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4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>
      <alignment horizontal="left" vertical="center" wrapText="1"/>
    </xf>
    <xf numFmtId="166" fontId="15" fillId="0" borderId="0" xfId="0" applyNumberFormat="1" applyFont="1"/>
    <xf numFmtId="0" fontId="7" fillId="0" borderId="6" xfId="0" applyFont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="90" zoomScaleNormal="9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64" sqref="A64:XFD64"/>
    </sheetView>
  </sheetViews>
  <sheetFormatPr defaultRowHeight="15"/>
  <cols>
    <col min="1" max="1" width="15.140625" customWidth="1"/>
    <col min="2" max="2" width="6.85546875" customWidth="1"/>
    <col min="3" max="3" width="5.85546875" customWidth="1"/>
    <col min="4" max="4" width="56.140625" customWidth="1"/>
    <col min="5" max="5" width="18.28515625" style="17" customWidth="1"/>
    <col min="6" max="6" width="19.28515625" style="7" customWidth="1"/>
    <col min="7" max="7" width="18.7109375" style="7" customWidth="1"/>
    <col min="8" max="8" width="18.140625" style="7" customWidth="1"/>
    <col min="9" max="9" width="18.7109375" style="7" customWidth="1"/>
    <col min="10" max="10" width="18" style="7" customWidth="1"/>
    <col min="11" max="11" width="20.28515625" style="7" customWidth="1"/>
    <col min="12" max="12" width="17.5703125" style="7" customWidth="1"/>
  </cols>
  <sheetData>
    <row r="1" spans="1:12" ht="41.25" customHeight="1">
      <c r="A1" s="51" t="s">
        <v>162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>
      <c r="A2" s="1"/>
      <c r="B2" s="1"/>
      <c r="C2" s="1"/>
      <c r="D2" s="1"/>
      <c r="E2" s="5"/>
      <c r="F2" s="5"/>
      <c r="G2" s="5"/>
      <c r="H2" s="5"/>
      <c r="I2" s="5"/>
      <c r="J2" s="5"/>
      <c r="K2" s="5"/>
      <c r="L2" s="5"/>
    </row>
    <row r="3" spans="1:12" ht="18.75">
      <c r="A3" s="2"/>
      <c r="B3" s="2"/>
      <c r="C3" s="2"/>
      <c r="D3" s="2"/>
      <c r="E3" s="6"/>
      <c r="F3" s="8"/>
      <c r="G3" s="8"/>
      <c r="H3" s="8"/>
      <c r="I3" s="8"/>
      <c r="J3" s="8"/>
      <c r="K3" s="8" t="s">
        <v>2</v>
      </c>
      <c r="L3" s="9"/>
    </row>
    <row r="4" spans="1:12" ht="93.75">
      <c r="A4" s="52" t="s">
        <v>0</v>
      </c>
      <c r="B4" s="52"/>
      <c r="C4" s="52"/>
      <c r="D4" s="18" t="s">
        <v>1</v>
      </c>
      <c r="E4" s="19" t="s">
        <v>151</v>
      </c>
      <c r="F4" s="19" t="s">
        <v>152</v>
      </c>
      <c r="G4" s="19" t="s">
        <v>86</v>
      </c>
      <c r="H4" s="19" t="s">
        <v>153</v>
      </c>
      <c r="I4" s="19" t="s">
        <v>102</v>
      </c>
      <c r="J4" s="19" t="s">
        <v>154</v>
      </c>
      <c r="K4" s="19" t="s">
        <v>155</v>
      </c>
      <c r="L4" s="19" t="s">
        <v>156</v>
      </c>
    </row>
    <row r="5" spans="1:12" ht="27.6" customHeight="1">
      <c r="A5" s="20" t="s">
        <v>3</v>
      </c>
      <c r="B5" s="21" t="s">
        <v>25</v>
      </c>
      <c r="C5" s="21" t="s">
        <v>26</v>
      </c>
      <c r="D5" s="22" t="s">
        <v>47</v>
      </c>
      <c r="E5" s="23">
        <f>E6+E8+E13+E18+E19+E20+E25+E27+E28+E31+E32</f>
        <v>430914.42892999999</v>
      </c>
      <c r="F5" s="23">
        <f>F6+F8+F13+F18+F19+F20+F25+F27+F28+F31+F32</f>
        <v>402993</v>
      </c>
      <c r="G5" s="23">
        <f>G6+G8+G13+G18+G19+G20+G25+G27+G28+G31+G32</f>
        <v>410129</v>
      </c>
      <c r="H5" s="23">
        <f>G5/F5*100</f>
        <v>101.77075036042808</v>
      </c>
      <c r="I5" s="23">
        <f>I6+I8+I13+I18+I19+I20+I25+I27+I28+I31+I32</f>
        <v>420764</v>
      </c>
      <c r="J5" s="23">
        <f>I5/F5*100</f>
        <v>104.40975401557844</v>
      </c>
      <c r="K5" s="23">
        <f>K6+K8+K13+K18+K19+K20+K25+K27+K28+K31+K32</f>
        <v>405810</v>
      </c>
      <c r="L5" s="23">
        <f>K5/F5*100</f>
        <v>100.69901958594814</v>
      </c>
    </row>
    <row r="6" spans="1:12" ht="27.6" customHeight="1">
      <c r="A6" s="20" t="s">
        <v>4</v>
      </c>
      <c r="B6" s="21" t="s">
        <v>25</v>
      </c>
      <c r="C6" s="21" t="s">
        <v>27</v>
      </c>
      <c r="D6" s="22" t="s">
        <v>31</v>
      </c>
      <c r="E6" s="23">
        <f>E7</f>
        <v>315306.29324999999</v>
      </c>
      <c r="F6" s="23">
        <f t="shared" ref="F6:G6" si="0">F7</f>
        <v>313110</v>
      </c>
      <c r="G6" s="23">
        <f t="shared" si="0"/>
        <v>301975</v>
      </c>
      <c r="H6" s="23">
        <f>G6/F6*100</f>
        <v>96.443741815975216</v>
      </c>
      <c r="I6" s="23">
        <f>I7</f>
        <v>307339</v>
      </c>
      <c r="J6" s="23">
        <f t="shared" ref="J6:J79" si="1">I6/F6*100</f>
        <v>98.156877774584018</v>
      </c>
      <c r="K6" s="23">
        <f>K7</f>
        <v>282938</v>
      </c>
      <c r="L6" s="23">
        <f t="shared" ref="L6:L79" si="2">K6/F6*100</f>
        <v>90.363769921113985</v>
      </c>
    </row>
    <row r="7" spans="1:12" ht="28.5" customHeight="1">
      <c r="A7" s="24" t="s">
        <v>5</v>
      </c>
      <c r="B7" s="25" t="s">
        <v>25</v>
      </c>
      <c r="C7" s="25" t="s">
        <v>27</v>
      </c>
      <c r="D7" s="4" t="s">
        <v>32</v>
      </c>
      <c r="E7" s="26">
        <v>315306.29324999999</v>
      </c>
      <c r="F7" s="26">
        <v>313110</v>
      </c>
      <c r="G7" s="26">
        <v>301975</v>
      </c>
      <c r="H7" s="27">
        <f t="shared" ref="H7:H79" si="3">G7/F7*100</f>
        <v>96.443741815975216</v>
      </c>
      <c r="I7" s="26">
        <v>307339</v>
      </c>
      <c r="J7" s="27">
        <f t="shared" si="1"/>
        <v>98.156877774584018</v>
      </c>
      <c r="K7" s="26">
        <v>282938</v>
      </c>
      <c r="L7" s="27">
        <f>K7/F7*100</f>
        <v>90.363769921113985</v>
      </c>
    </row>
    <row r="8" spans="1:12" ht="47.25">
      <c r="A8" s="28" t="s">
        <v>49</v>
      </c>
      <c r="B8" s="29" t="s">
        <v>25</v>
      </c>
      <c r="C8" s="29" t="s">
        <v>26</v>
      </c>
      <c r="D8" s="22" t="s">
        <v>48</v>
      </c>
      <c r="E8" s="23">
        <f>E9+E10+E11+E12</f>
        <v>25281.129319999996</v>
      </c>
      <c r="F8" s="23">
        <f>F9+F10+F11+F12</f>
        <v>24521</v>
      </c>
      <c r="G8" s="23">
        <f>G9+G10+G11+G12</f>
        <v>33109</v>
      </c>
      <c r="H8" s="23">
        <f t="shared" si="3"/>
        <v>135.02304147465438</v>
      </c>
      <c r="I8" s="23">
        <f>I9+I10+I11+I12</f>
        <v>35206.999999999993</v>
      </c>
      <c r="J8" s="23">
        <f t="shared" si="1"/>
        <v>143.57897312507643</v>
      </c>
      <c r="K8" s="23">
        <f>K9+K10+K11+K12</f>
        <v>37262</v>
      </c>
      <c r="L8" s="23">
        <f t="shared" si="2"/>
        <v>151.95954487989886</v>
      </c>
    </row>
    <row r="9" spans="1:12" ht="141.75">
      <c r="A9" s="3" t="s">
        <v>98</v>
      </c>
      <c r="B9" s="25" t="s">
        <v>25</v>
      </c>
      <c r="C9" s="30" t="s">
        <v>27</v>
      </c>
      <c r="D9" s="11" t="s">
        <v>109</v>
      </c>
      <c r="E9" s="31">
        <v>11671.27577</v>
      </c>
      <c r="F9" s="26">
        <v>11130</v>
      </c>
      <c r="G9" s="26">
        <v>14906.5</v>
      </c>
      <c r="H9" s="26">
        <f t="shared" si="3"/>
        <v>133.93081761006289</v>
      </c>
      <c r="I9" s="26">
        <v>15924</v>
      </c>
      <c r="J9" s="26">
        <f t="shared" si="1"/>
        <v>143.07277628032344</v>
      </c>
      <c r="K9" s="26">
        <v>16907.7</v>
      </c>
      <c r="L9" s="26">
        <f t="shared" si="2"/>
        <v>151.91105121293802</v>
      </c>
    </row>
    <row r="10" spans="1:12" ht="157.5">
      <c r="A10" s="3" t="s">
        <v>99</v>
      </c>
      <c r="B10" s="25" t="s">
        <v>25</v>
      </c>
      <c r="C10" s="30" t="s">
        <v>27</v>
      </c>
      <c r="D10" s="11" t="s">
        <v>110</v>
      </c>
      <c r="E10" s="31">
        <v>82.080960000000005</v>
      </c>
      <c r="F10" s="26">
        <v>61</v>
      </c>
      <c r="G10" s="26">
        <v>82.4</v>
      </c>
      <c r="H10" s="26">
        <f t="shared" si="3"/>
        <v>135.08196721311475</v>
      </c>
      <c r="I10" s="26">
        <v>87.8</v>
      </c>
      <c r="J10" s="26">
        <f t="shared" si="1"/>
        <v>143.93442622950818</v>
      </c>
      <c r="K10" s="26">
        <v>92.7</v>
      </c>
      <c r="L10" s="26">
        <f t="shared" si="2"/>
        <v>151.96721311475409</v>
      </c>
    </row>
    <row r="11" spans="1:12" ht="141.75">
      <c r="A11" s="3" t="s">
        <v>100</v>
      </c>
      <c r="B11" s="25" t="s">
        <v>25</v>
      </c>
      <c r="C11" s="30" t="s">
        <v>27</v>
      </c>
      <c r="D11" s="11" t="s">
        <v>111</v>
      </c>
      <c r="E11" s="31">
        <v>15518.024729999999</v>
      </c>
      <c r="F11" s="26">
        <v>14715</v>
      </c>
      <c r="G11" s="26">
        <v>19865.2</v>
      </c>
      <c r="H11" s="26">
        <f t="shared" si="3"/>
        <v>134.99966021066939</v>
      </c>
      <c r="I11" s="26">
        <v>21189.599999999999</v>
      </c>
      <c r="J11" s="26">
        <f t="shared" si="1"/>
        <v>144</v>
      </c>
      <c r="K11" s="26">
        <v>22366.799999999999</v>
      </c>
      <c r="L11" s="26">
        <f t="shared" si="2"/>
        <v>152</v>
      </c>
    </row>
    <row r="12" spans="1:12" ht="141.75">
      <c r="A12" s="3" t="s">
        <v>101</v>
      </c>
      <c r="B12" s="25" t="s">
        <v>25</v>
      </c>
      <c r="C12" s="30" t="s">
        <v>27</v>
      </c>
      <c r="D12" s="11" t="s">
        <v>112</v>
      </c>
      <c r="E12" s="31">
        <v>-1990.2521400000001</v>
      </c>
      <c r="F12" s="26">
        <v>-1385</v>
      </c>
      <c r="G12" s="26">
        <v>-1745.1</v>
      </c>
      <c r="H12" s="26">
        <v>0</v>
      </c>
      <c r="I12" s="26">
        <v>-1994.4</v>
      </c>
      <c r="J12" s="26">
        <v>0</v>
      </c>
      <c r="K12" s="26">
        <v>-2105.1999999999998</v>
      </c>
      <c r="L12" s="26">
        <v>0</v>
      </c>
    </row>
    <row r="13" spans="1:12" ht="32.450000000000003" customHeight="1">
      <c r="A13" s="32" t="s">
        <v>6</v>
      </c>
      <c r="B13" s="32" t="s">
        <v>25</v>
      </c>
      <c r="C13" s="32" t="s">
        <v>26</v>
      </c>
      <c r="D13" s="22" t="s">
        <v>33</v>
      </c>
      <c r="E13" s="23">
        <f>E14+E15+E16+E17</f>
        <v>56326.698239999998</v>
      </c>
      <c r="F13" s="23">
        <f t="shared" ref="F13" si="4">F14+F15+F16+F17</f>
        <v>43426</v>
      </c>
      <c r="G13" s="23">
        <f t="shared" ref="G13" si="5">G14+G15+G16+G17</f>
        <v>51045</v>
      </c>
      <c r="H13" s="23">
        <f t="shared" si="3"/>
        <v>117.54478883618108</v>
      </c>
      <c r="I13" s="23">
        <f>I14+I15+I16+I17</f>
        <v>54079</v>
      </c>
      <c r="J13" s="23">
        <f t="shared" si="1"/>
        <v>124.53138672684567</v>
      </c>
      <c r="K13" s="23">
        <f>K14+K15+K16+K17</f>
        <v>61304</v>
      </c>
      <c r="L13" s="23">
        <f t="shared" si="2"/>
        <v>141.16888499976972</v>
      </c>
    </row>
    <row r="14" spans="1:12" ht="43.15" customHeight="1">
      <c r="A14" s="33" t="s">
        <v>7</v>
      </c>
      <c r="B14" s="34" t="s">
        <v>25</v>
      </c>
      <c r="C14" s="34" t="s">
        <v>27</v>
      </c>
      <c r="D14" s="11" t="s">
        <v>50</v>
      </c>
      <c r="E14" s="26">
        <v>48543.743439999998</v>
      </c>
      <c r="F14" s="26">
        <v>40883</v>
      </c>
      <c r="G14" s="26">
        <v>48630</v>
      </c>
      <c r="H14" s="27">
        <f t="shared" si="3"/>
        <v>118.94919648753761</v>
      </c>
      <c r="I14" s="26">
        <v>51604</v>
      </c>
      <c r="J14" s="27">
        <f t="shared" si="1"/>
        <v>126.22361372697699</v>
      </c>
      <c r="K14" s="26">
        <v>58769</v>
      </c>
      <c r="L14" s="27">
        <f t="shared" si="2"/>
        <v>143.74923562360885</v>
      </c>
    </row>
    <row r="15" spans="1:12" ht="42" customHeight="1">
      <c r="A15" s="33" t="s">
        <v>8</v>
      </c>
      <c r="B15" s="34" t="s">
        <v>25</v>
      </c>
      <c r="C15" s="34" t="s">
        <v>27</v>
      </c>
      <c r="D15" s="4" t="s">
        <v>34</v>
      </c>
      <c r="E15" s="26">
        <v>5009.0532800000001</v>
      </c>
      <c r="F15" s="26">
        <v>0</v>
      </c>
      <c r="G15" s="26">
        <v>0</v>
      </c>
      <c r="H15" s="27">
        <v>0</v>
      </c>
      <c r="I15" s="26">
        <v>0</v>
      </c>
      <c r="J15" s="27">
        <v>0</v>
      </c>
      <c r="K15" s="26">
        <v>0</v>
      </c>
      <c r="L15" s="27">
        <v>0</v>
      </c>
    </row>
    <row r="16" spans="1:12" ht="30.6" customHeight="1">
      <c r="A16" s="33" t="s">
        <v>9</v>
      </c>
      <c r="B16" s="34" t="s">
        <v>25</v>
      </c>
      <c r="C16" s="34" t="s">
        <v>27</v>
      </c>
      <c r="D16" s="4" t="s">
        <v>35</v>
      </c>
      <c r="E16" s="26">
        <v>19.466840000000001</v>
      </c>
      <c r="F16" s="26">
        <v>43</v>
      </c>
      <c r="G16" s="26">
        <v>35</v>
      </c>
      <c r="H16" s="27">
        <v>0</v>
      </c>
      <c r="I16" s="26">
        <v>35</v>
      </c>
      <c r="J16" s="27">
        <v>0</v>
      </c>
      <c r="K16" s="26">
        <v>35</v>
      </c>
      <c r="L16" s="27">
        <v>0</v>
      </c>
    </row>
    <row r="17" spans="1:12" ht="54" customHeight="1">
      <c r="A17" s="33" t="s">
        <v>10</v>
      </c>
      <c r="B17" s="34" t="s">
        <v>25</v>
      </c>
      <c r="C17" s="34" t="s">
        <v>27</v>
      </c>
      <c r="D17" s="4" t="s">
        <v>113</v>
      </c>
      <c r="E17" s="26">
        <v>2754.4346799999998</v>
      </c>
      <c r="F17" s="26">
        <v>2500</v>
      </c>
      <c r="G17" s="26">
        <v>2380</v>
      </c>
      <c r="H17" s="27">
        <f t="shared" si="3"/>
        <v>95.199999999999989</v>
      </c>
      <c r="I17" s="26">
        <v>2440</v>
      </c>
      <c r="J17" s="27">
        <f t="shared" si="1"/>
        <v>97.6</v>
      </c>
      <c r="K17" s="26">
        <v>2500</v>
      </c>
      <c r="L17" s="27">
        <f t="shared" si="2"/>
        <v>100</v>
      </c>
    </row>
    <row r="18" spans="1:12" ht="31.9" customHeight="1">
      <c r="A18" s="35" t="s">
        <v>11</v>
      </c>
      <c r="B18" s="32" t="s">
        <v>25</v>
      </c>
      <c r="C18" s="32" t="s">
        <v>27</v>
      </c>
      <c r="D18" s="22" t="s">
        <v>36</v>
      </c>
      <c r="E18" s="23">
        <v>3893.48639</v>
      </c>
      <c r="F18" s="23">
        <v>3243</v>
      </c>
      <c r="G18" s="23">
        <v>3244</v>
      </c>
      <c r="H18" s="23">
        <f t="shared" si="3"/>
        <v>100.03083564600679</v>
      </c>
      <c r="I18" s="23">
        <v>3249</v>
      </c>
      <c r="J18" s="23">
        <f t="shared" si="1"/>
        <v>100.18501387604071</v>
      </c>
      <c r="K18" s="23">
        <v>3250</v>
      </c>
      <c r="L18" s="23">
        <f t="shared" si="2"/>
        <v>100.21584952204749</v>
      </c>
    </row>
    <row r="19" spans="1:12" ht="57" customHeight="1">
      <c r="A19" s="35" t="s">
        <v>12</v>
      </c>
      <c r="B19" s="32" t="s">
        <v>25</v>
      </c>
      <c r="C19" s="32" t="s">
        <v>27</v>
      </c>
      <c r="D19" s="22" t="s">
        <v>51</v>
      </c>
      <c r="E19" s="23">
        <v>2.5139999999999999E-2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54" customHeight="1">
      <c r="A20" s="35" t="s">
        <v>13</v>
      </c>
      <c r="B20" s="32" t="s">
        <v>25</v>
      </c>
      <c r="C20" s="32" t="s">
        <v>26</v>
      </c>
      <c r="D20" s="22" t="s">
        <v>37</v>
      </c>
      <c r="E20" s="23">
        <f>SUM(E21:E24)</f>
        <v>10978.27591</v>
      </c>
      <c r="F20" s="23">
        <f t="shared" ref="F20" si="6">SUM(F21:F24)</f>
        <v>9060</v>
      </c>
      <c r="G20" s="23">
        <f t="shared" ref="G20:L20" si="7">SUM(G21:G24)</f>
        <v>9300</v>
      </c>
      <c r="H20" s="23">
        <f t="shared" si="7"/>
        <v>303.23450134770889</v>
      </c>
      <c r="I20" s="23">
        <f t="shared" si="7"/>
        <v>9300</v>
      </c>
      <c r="J20" s="23">
        <f t="shared" si="7"/>
        <v>303.23450134770889</v>
      </c>
      <c r="K20" s="23">
        <f t="shared" si="7"/>
        <v>9300</v>
      </c>
      <c r="L20" s="23">
        <f t="shared" si="7"/>
        <v>303.23450134770889</v>
      </c>
    </row>
    <row r="21" spans="1:12" ht="63" hidden="1">
      <c r="A21" s="33" t="s">
        <v>14</v>
      </c>
      <c r="B21" s="34" t="s">
        <v>25</v>
      </c>
      <c r="C21" s="34" t="s">
        <v>28</v>
      </c>
      <c r="D21" s="4" t="s">
        <v>114</v>
      </c>
      <c r="E21" s="26">
        <v>0</v>
      </c>
      <c r="F21" s="26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</row>
    <row r="22" spans="1:12" ht="91.15" customHeight="1">
      <c r="A22" s="33" t="s">
        <v>121</v>
      </c>
      <c r="B22" s="34" t="s">
        <v>25</v>
      </c>
      <c r="C22" s="34" t="s">
        <v>28</v>
      </c>
      <c r="D22" s="4" t="s">
        <v>115</v>
      </c>
      <c r="E22" s="26">
        <v>8461.6609900000003</v>
      </c>
      <c r="F22" s="26">
        <v>7420</v>
      </c>
      <c r="G22" s="26">
        <v>7660</v>
      </c>
      <c r="H22" s="27">
        <f t="shared" si="3"/>
        <v>103.23450134770889</v>
      </c>
      <c r="I22" s="26">
        <v>7660</v>
      </c>
      <c r="J22" s="27">
        <f t="shared" si="1"/>
        <v>103.23450134770889</v>
      </c>
      <c r="K22" s="26">
        <v>7660</v>
      </c>
      <c r="L22" s="27">
        <f t="shared" si="2"/>
        <v>103.23450134770889</v>
      </c>
    </row>
    <row r="23" spans="1:12" ht="88.9" customHeight="1">
      <c r="A23" s="33" t="s">
        <v>108</v>
      </c>
      <c r="B23" s="34" t="s">
        <v>25</v>
      </c>
      <c r="C23" s="34" t="s">
        <v>28</v>
      </c>
      <c r="D23" s="4" t="s">
        <v>107</v>
      </c>
      <c r="E23" s="26">
        <v>1732.0046400000001</v>
      </c>
      <c r="F23" s="26">
        <v>838</v>
      </c>
      <c r="G23" s="26">
        <v>838</v>
      </c>
      <c r="H23" s="27">
        <f t="shared" si="3"/>
        <v>100</v>
      </c>
      <c r="I23" s="26">
        <v>838</v>
      </c>
      <c r="J23" s="27">
        <f t="shared" si="1"/>
        <v>100</v>
      </c>
      <c r="K23" s="26">
        <v>838</v>
      </c>
      <c r="L23" s="27">
        <f t="shared" si="2"/>
        <v>100</v>
      </c>
    </row>
    <row r="24" spans="1:12" ht="101.45" customHeight="1">
      <c r="A24" s="33" t="s">
        <v>15</v>
      </c>
      <c r="B24" s="34" t="s">
        <v>25</v>
      </c>
      <c r="C24" s="34">
        <v>120</v>
      </c>
      <c r="D24" s="4" t="s">
        <v>116</v>
      </c>
      <c r="E24" s="26">
        <v>784.61027999999999</v>
      </c>
      <c r="F24" s="26">
        <v>802</v>
      </c>
      <c r="G24" s="26">
        <v>802</v>
      </c>
      <c r="H24" s="27">
        <f t="shared" si="3"/>
        <v>100</v>
      </c>
      <c r="I24" s="26">
        <v>802</v>
      </c>
      <c r="J24" s="27">
        <f t="shared" si="1"/>
        <v>100</v>
      </c>
      <c r="K24" s="26">
        <v>802</v>
      </c>
      <c r="L24" s="27">
        <f t="shared" si="2"/>
        <v>100</v>
      </c>
    </row>
    <row r="25" spans="1:12" ht="37.15" customHeight="1">
      <c r="A25" s="35" t="s">
        <v>16</v>
      </c>
      <c r="B25" s="32" t="s">
        <v>25</v>
      </c>
      <c r="C25" s="32" t="s">
        <v>26</v>
      </c>
      <c r="D25" s="22" t="s">
        <v>38</v>
      </c>
      <c r="E25" s="23">
        <f>E26</f>
        <v>-261.55394000000001</v>
      </c>
      <c r="F25" s="23">
        <f t="shared" ref="F25:G25" si="8">F26</f>
        <v>652</v>
      </c>
      <c r="G25" s="23">
        <f t="shared" si="8"/>
        <v>734</v>
      </c>
      <c r="H25" s="23">
        <f t="shared" si="3"/>
        <v>112.57668711656441</v>
      </c>
      <c r="I25" s="23">
        <f>I26</f>
        <v>874</v>
      </c>
      <c r="J25" s="23">
        <f t="shared" si="1"/>
        <v>134.04907975460122</v>
      </c>
      <c r="K25" s="23">
        <f>K26</f>
        <v>1040</v>
      </c>
      <c r="L25" s="23">
        <f t="shared" si="2"/>
        <v>159.50920245398771</v>
      </c>
    </row>
    <row r="26" spans="1:12" ht="41.45" customHeight="1">
      <c r="A26" s="33" t="s">
        <v>17</v>
      </c>
      <c r="B26" s="34" t="s">
        <v>25</v>
      </c>
      <c r="C26" s="34">
        <v>120</v>
      </c>
      <c r="D26" s="4" t="s">
        <v>39</v>
      </c>
      <c r="E26" s="26">
        <v>-261.55394000000001</v>
      </c>
      <c r="F26" s="26">
        <v>652</v>
      </c>
      <c r="G26" s="26">
        <v>734</v>
      </c>
      <c r="H26" s="27">
        <f t="shared" si="3"/>
        <v>112.57668711656441</v>
      </c>
      <c r="I26" s="26">
        <v>874</v>
      </c>
      <c r="J26" s="27">
        <f t="shared" si="1"/>
        <v>134.04907975460122</v>
      </c>
      <c r="K26" s="26">
        <v>1040</v>
      </c>
      <c r="L26" s="27">
        <f t="shared" si="2"/>
        <v>159.50920245398771</v>
      </c>
    </row>
    <row r="27" spans="1:12" ht="54.6" customHeight="1">
      <c r="A27" s="35" t="s">
        <v>18</v>
      </c>
      <c r="B27" s="32" t="s">
        <v>25</v>
      </c>
      <c r="C27" s="32" t="s">
        <v>29</v>
      </c>
      <c r="D27" s="22" t="s">
        <v>52</v>
      </c>
      <c r="E27" s="23">
        <v>7178.4203399999997</v>
      </c>
      <c r="F27" s="23">
        <v>6000</v>
      </c>
      <c r="G27" s="23">
        <v>7178</v>
      </c>
      <c r="H27" s="23">
        <f t="shared" si="3"/>
        <v>119.63333333333333</v>
      </c>
      <c r="I27" s="23">
        <v>7178</v>
      </c>
      <c r="J27" s="23">
        <f t="shared" si="1"/>
        <v>119.63333333333333</v>
      </c>
      <c r="K27" s="23">
        <v>7178</v>
      </c>
      <c r="L27" s="23">
        <f t="shared" si="2"/>
        <v>119.63333333333333</v>
      </c>
    </row>
    <row r="28" spans="1:12" ht="42" customHeight="1">
      <c r="A28" s="35" t="s">
        <v>19</v>
      </c>
      <c r="B28" s="32" t="s">
        <v>25</v>
      </c>
      <c r="C28" s="32" t="s">
        <v>26</v>
      </c>
      <c r="D28" s="22" t="s">
        <v>40</v>
      </c>
      <c r="E28" s="23">
        <f>E29+E30</f>
        <v>7023.10491</v>
      </c>
      <c r="F28" s="23">
        <f t="shared" ref="F28" si="9">F29+F30</f>
        <v>2039</v>
      </c>
      <c r="G28" s="23">
        <f t="shared" ref="G28:K28" si="10">G29+G30</f>
        <v>2166</v>
      </c>
      <c r="H28" s="23">
        <f t="shared" si="3"/>
        <v>106.22854340362923</v>
      </c>
      <c r="I28" s="23">
        <f t="shared" si="10"/>
        <v>2166</v>
      </c>
      <c r="J28" s="23">
        <f t="shared" si="1"/>
        <v>106.22854340362923</v>
      </c>
      <c r="K28" s="23">
        <f t="shared" si="10"/>
        <v>2166</v>
      </c>
      <c r="L28" s="23">
        <f t="shared" si="2"/>
        <v>106.22854340362923</v>
      </c>
    </row>
    <row r="29" spans="1:12" ht="60" customHeight="1">
      <c r="A29" s="33" t="s">
        <v>77</v>
      </c>
      <c r="B29" s="34" t="s">
        <v>25</v>
      </c>
      <c r="C29" s="34">
        <v>410</v>
      </c>
      <c r="D29" s="4" t="s">
        <v>41</v>
      </c>
      <c r="E29" s="26">
        <v>2408.7359499999998</v>
      </c>
      <c r="F29" s="26">
        <v>505</v>
      </c>
      <c r="G29" s="26">
        <v>505</v>
      </c>
      <c r="H29" s="27">
        <f t="shared" si="3"/>
        <v>100</v>
      </c>
      <c r="I29" s="26">
        <v>505</v>
      </c>
      <c r="J29" s="27">
        <f t="shared" si="1"/>
        <v>100</v>
      </c>
      <c r="K29" s="26">
        <v>505</v>
      </c>
      <c r="L29" s="27">
        <f t="shared" si="2"/>
        <v>100</v>
      </c>
    </row>
    <row r="30" spans="1:12" ht="72.599999999999994" customHeight="1">
      <c r="A30" s="33" t="s">
        <v>122</v>
      </c>
      <c r="B30" s="34" t="s">
        <v>25</v>
      </c>
      <c r="C30" s="36" t="s">
        <v>30</v>
      </c>
      <c r="D30" s="4" t="s">
        <v>42</v>
      </c>
      <c r="E30" s="26">
        <v>4614.3689599999998</v>
      </c>
      <c r="F30" s="26">
        <v>1534</v>
      </c>
      <c r="G30" s="26">
        <v>1661</v>
      </c>
      <c r="H30" s="27">
        <f t="shared" si="3"/>
        <v>108.27900912646675</v>
      </c>
      <c r="I30" s="26">
        <v>1661</v>
      </c>
      <c r="J30" s="27">
        <f>I30/F30*100</f>
        <v>108.27900912646675</v>
      </c>
      <c r="K30" s="26">
        <v>1661</v>
      </c>
      <c r="L30" s="27">
        <f t="shared" si="2"/>
        <v>108.27900912646675</v>
      </c>
    </row>
    <row r="31" spans="1:12" ht="35.450000000000003" customHeight="1">
      <c r="A31" s="37" t="s">
        <v>20</v>
      </c>
      <c r="B31" s="29" t="s">
        <v>25</v>
      </c>
      <c r="C31" s="29" t="s">
        <v>26</v>
      </c>
      <c r="D31" s="22" t="s">
        <v>43</v>
      </c>
      <c r="E31" s="23">
        <v>5179.05044</v>
      </c>
      <c r="F31" s="23">
        <v>922</v>
      </c>
      <c r="G31" s="23">
        <v>1378</v>
      </c>
      <c r="H31" s="23">
        <f t="shared" si="3"/>
        <v>149.45770065075922</v>
      </c>
      <c r="I31" s="23">
        <v>1372</v>
      </c>
      <c r="J31" s="23">
        <f t="shared" si="1"/>
        <v>148.80694143167028</v>
      </c>
      <c r="K31" s="23">
        <v>1372</v>
      </c>
      <c r="L31" s="23">
        <f t="shared" si="2"/>
        <v>148.80694143167028</v>
      </c>
    </row>
    <row r="32" spans="1:12" ht="35.450000000000003" customHeight="1">
      <c r="A32" s="37" t="s">
        <v>87</v>
      </c>
      <c r="B32" s="29" t="s">
        <v>25</v>
      </c>
      <c r="C32" s="29" t="s">
        <v>26</v>
      </c>
      <c r="D32" s="22" t="s">
        <v>88</v>
      </c>
      <c r="E32" s="23">
        <v>9.4989299999999997</v>
      </c>
      <c r="F32" s="23">
        <v>20</v>
      </c>
      <c r="G32" s="23">
        <v>0</v>
      </c>
      <c r="H32" s="23">
        <f t="shared" si="3"/>
        <v>0</v>
      </c>
      <c r="I32" s="23">
        <v>0</v>
      </c>
      <c r="J32" s="23">
        <f t="shared" si="1"/>
        <v>0</v>
      </c>
      <c r="K32" s="23">
        <v>0</v>
      </c>
      <c r="L32" s="23">
        <f t="shared" si="2"/>
        <v>0</v>
      </c>
    </row>
    <row r="33" spans="1:12" ht="35.450000000000003" customHeight="1">
      <c r="A33" s="35" t="s">
        <v>64</v>
      </c>
      <c r="B33" s="32" t="s">
        <v>25</v>
      </c>
      <c r="C33" s="32" t="s">
        <v>26</v>
      </c>
      <c r="D33" s="22" t="s">
        <v>44</v>
      </c>
      <c r="E33" s="23">
        <f>E34+E71+E73+E75+E77+E78</f>
        <v>758339.86867</v>
      </c>
      <c r="F33" s="23">
        <f>F34+F75+F77+F78+F73+F71</f>
        <v>904251.29999999993</v>
      </c>
      <c r="G33" s="23">
        <f>G34+G75+G77+G78+G73+G71</f>
        <v>1130723</v>
      </c>
      <c r="H33" s="23">
        <f t="shared" si="3"/>
        <v>125.045216965682</v>
      </c>
      <c r="I33" s="23">
        <f>I34+I75+I77+I78+I73+I71</f>
        <v>783138.6</v>
      </c>
      <c r="J33" s="23">
        <f t="shared" si="1"/>
        <v>86.606300704240084</v>
      </c>
      <c r="K33" s="23">
        <f>K34+K75+K77+K78+K73+K71</f>
        <v>653605.4</v>
      </c>
      <c r="L33" s="23">
        <f t="shared" si="2"/>
        <v>72.281389034220908</v>
      </c>
    </row>
    <row r="34" spans="1:12" ht="58.5" customHeight="1">
      <c r="A34" s="35" t="s">
        <v>56</v>
      </c>
      <c r="B34" s="32" t="s">
        <v>25</v>
      </c>
      <c r="C34" s="32" t="s">
        <v>26</v>
      </c>
      <c r="D34" s="22" t="s">
        <v>53</v>
      </c>
      <c r="E34" s="23">
        <f>E35+E39+E59+E67</f>
        <v>737998.85755000007</v>
      </c>
      <c r="F34" s="23">
        <f>F35+F39+F59+F67</f>
        <v>904132.1</v>
      </c>
      <c r="G34" s="23">
        <f>G35+G39+G59+G67</f>
        <v>1130723</v>
      </c>
      <c r="H34" s="23">
        <f t="shared" si="3"/>
        <v>125.06170281975389</v>
      </c>
      <c r="I34" s="23">
        <f>I35+I39+I59+I67</f>
        <v>783138.6</v>
      </c>
      <c r="J34" s="23">
        <f t="shared" si="1"/>
        <v>86.61771880458619</v>
      </c>
      <c r="K34" s="23">
        <f>K35+K39+K59+K67</f>
        <v>653605.4</v>
      </c>
      <c r="L34" s="23">
        <f t="shared" si="2"/>
        <v>72.29091855050828</v>
      </c>
    </row>
    <row r="35" spans="1:12" ht="36" customHeight="1">
      <c r="A35" s="37" t="s">
        <v>55</v>
      </c>
      <c r="B35" s="29" t="s">
        <v>25</v>
      </c>
      <c r="C35" s="29" t="s">
        <v>26</v>
      </c>
      <c r="D35" s="22" t="s">
        <v>54</v>
      </c>
      <c r="E35" s="23">
        <f>E37+E38</f>
        <v>107694.36235000001</v>
      </c>
      <c r="F35" s="23">
        <f>F37+F38+F36</f>
        <v>100549.7</v>
      </c>
      <c r="G35" s="23">
        <f>G37+G38+G36</f>
        <v>135067.79999999999</v>
      </c>
      <c r="H35" s="23">
        <f t="shared" si="3"/>
        <v>134.32939133582695</v>
      </c>
      <c r="I35" s="23">
        <f>I37+I38+I36</f>
        <v>149906.4</v>
      </c>
      <c r="J35" s="23">
        <f t="shared" si="1"/>
        <v>149.08686947847681</v>
      </c>
      <c r="K35" s="23">
        <f>K37+K38+K36</f>
        <v>162848.9</v>
      </c>
      <c r="L35" s="23">
        <f t="shared" si="2"/>
        <v>161.95861350158179</v>
      </c>
    </row>
    <row r="36" spans="1:12" ht="62.25" customHeight="1">
      <c r="A36" s="33" t="s">
        <v>157</v>
      </c>
      <c r="B36" s="34" t="s">
        <v>25</v>
      </c>
      <c r="C36" s="34" t="s">
        <v>76</v>
      </c>
      <c r="D36" s="16" t="s">
        <v>164</v>
      </c>
      <c r="E36" s="26">
        <v>0</v>
      </c>
      <c r="F36" s="26">
        <v>0</v>
      </c>
      <c r="G36" s="26">
        <v>23835.3</v>
      </c>
      <c r="H36" s="27">
        <v>0</v>
      </c>
      <c r="I36" s="26">
        <v>33013.199999999997</v>
      </c>
      <c r="J36" s="27">
        <v>0</v>
      </c>
      <c r="K36" s="26">
        <v>0</v>
      </c>
      <c r="L36" s="27">
        <v>0</v>
      </c>
    </row>
    <row r="37" spans="1:12" ht="47.25">
      <c r="A37" s="33" t="s">
        <v>117</v>
      </c>
      <c r="B37" s="34" t="s">
        <v>25</v>
      </c>
      <c r="C37" s="34" t="s">
        <v>76</v>
      </c>
      <c r="D37" s="13" t="s">
        <v>63</v>
      </c>
      <c r="E37" s="26">
        <v>36225.762349999997</v>
      </c>
      <c r="F37" s="31">
        <v>5682.4</v>
      </c>
      <c r="G37" s="26">
        <v>0</v>
      </c>
      <c r="H37" s="27">
        <f t="shared" si="3"/>
        <v>0</v>
      </c>
      <c r="I37" s="26">
        <v>0</v>
      </c>
      <c r="J37" s="27">
        <f t="shared" si="1"/>
        <v>0</v>
      </c>
      <c r="K37" s="26">
        <v>40135.4</v>
      </c>
      <c r="L37" s="27">
        <f t="shared" si="2"/>
        <v>706.31071378290869</v>
      </c>
    </row>
    <row r="38" spans="1:12" ht="63">
      <c r="A38" s="33" t="s">
        <v>118</v>
      </c>
      <c r="B38" s="34" t="s">
        <v>25</v>
      </c>
      <c r="C38" s="34" t="s">
        <v>76</v>
      </c>
      <c r="D38" s="13" t="s">
        <v>79</v>
      </c>
      <c r="E38" s="26">
        <v>71468.600000000006</v>
      </c>
      <c r="F38" s="31">
        <v>94867.3</v>
      </c>
      <c r="G38" s="26">
        <v>111232.5</v>
      </c>
      <c r="H38" s="27">
        <f t="shared" si="3"/>
        <v>117.25062271193552</v>
      </c>
      <c r="I38" s="26">
        <v>116893.2</v>
      </c>
      <c r="J38" s="27">
        <f t="shared" si="1"/>
        <v>123.21758920091537</v>
      </c>
      <c r="K38" s="26">
        <v>122713.5</v>
      </c>
      <c r="L38" s="27">
        <f t="shared" si="2"/>
        <v>129.35279068762367</v>
      </c>
    </row>
    <row r="39" spans="1:12" ht="43.15" customHeight="1">
      <c r="A39" s="37" t="s">
        <v>21</v>
      </c>
      <c r="B39" s="29" t="s">
        <v>25</v>
      </c>
      <c r="C39" s="29" t="s">
        <v>26</v>
      </c>
      <c r="D39" s="22" t="s">
        <v>57</v>
      </c>
      <c r="E39" s="23">
        <f>SUM(E40:E58)</f>
        <v>265086.43877000001</v>
      </c>
      <c r="F39" s="23">
        <f t="shared" ref="F39:K39" si="11">SUM(F40:F58)</f>
        <v>395486.30000000005</v>
      </c>
      <c r="G39" s="23">
        <f t="shared" si="11"/>
        <v>573362.89999999991</v>
      </c>
      <c r="H39" s="23">
        <f>G39/F39*100</f>
        <v>144.97667807961992</v>
      </c>
      <c r="I39" s="23">
        <f t="shared" si="11"/>
        <v>192390.5</v>
      </c>
      <c r="J39" s="23">
        <f t="shared" si="1"/>
        <v>48.646565001113814</v>
      </c>
      <c r="K39" s="23">
        <f t="shared" si="11"/>
        <v>29405.5</v>
      </c>
      <c r="L39" s="23">
        <f t="shared" si="2"/>
        <v>7.4352765190602046</v>
      </c>
    </row>
    <row r="40" spans="1:12" ht="63.6" customHeight="1">
      <c r="A40" s="4" t="s">
        <v>78</v>
      </c>
      <c r="B40" s="34" t="s">
        <v>25</v>
      </c>
      <c r="C40" s="34" t="s">
        <v>76</v>
      </c>
      <c r="D40" s="13" t="s">
        <v>93</v>
      </c>
      <c r="E40" s="26">
        <v>0</v>
      </c>
      <c r="F40" s="31">
        <v>0</v>
      </c>
      <c r="G40" s="26">
        <v>2000</v>
      </c>
      <c r="H40" s="27">
        <v>0</v>
      </c>
      <c r="I40" s="26">
        <v>0</v>
      </c>
      <c r="J40" s="27">
        <v>0</v>
      </c>
      <c r="K40" s="26">
        <v>0</v>
      </c>
      <c r="L40" s="27">
        <v>0</v>
      </c>
    </row>
    <row r="41" spans="1:12" ht="141" customHeight="1">
      <c r="A41" s="4" t="s">
        <v>74</v>
      </c>
      <c r="B41" s="34" t="s">
        <v>25</v>
      </c>
      <c r="C41" s="34" t="s">
        <v>76</v>
      </c>
      <c r="D41" s="12" t="s">
        <v>85</v>
      </c>
      <c r="E41" s="26">
        <v>21655.2732</v>
      </c>
      <c r="F41" s="31">
        <v>62756.2</v>
      </c>
      <c r="G41" s="26">
        <v>96102.6</v>
      </c>
      <c r="H41" s="27">
        <f t="shared" si="3"/>
        <v>153.13642317412464</v>
      </c>
      <c r="I41" s="26">
        <v>24908.400000000001</v>
      </c>
      <c r="J41" s="27">
        <f t="shared" si="1"/>
        <v>39.69073971974084</v>
      </c>
      <c r="K41" s="26">
        <v>0</v>
      </c>
      <c r="L41" s="27">
        <f t="shared" si="2"/>
        <v>0</v>
      </c>
    </row>
    <row r="42" spans="1:12" ht="112.15" customHeight="1">
      <c r="A42" s="4" t="s">
        <v>75</v>
      </c>
      <c r="B42" s="34" t="s">
        <v>25</v>
      </c>
      <c r="C42" s="34" t="s">
        <v>76</v>
      </c>
      <c r="D42" s="12" t="s">
        <v>119</v>
      </c>
      <c r="E42" s="26">
        <v>902.30304999999998</v>
      </c>
      <c r="F42" s="31">
        <v>62769.3</v>
      </c>
      <c r="G42" s="26">
        <v>203492.1</v>
      </c>
      <c r="H42" s="27">
        <f t="shared" si="3"/>
        <v>324.19048802519706</v>
      </c>
      <c r="I42" s="26">
        <v>61921.599999999999</v>
      </c>
      <c r="J42" s="27">
        <f t="shared" si="1"/>
        <v>98.649499038542714</v>
      </c>
      <c r="K42" s="26">
        <v>0</v>
      </c>
      <c r="L42" s="27">
        <f t="shared" si="2"/>
        <v>0</v>
      </c>
    </row>
    <row r="43" spans="1:12" ht="94.15" hidden="1" customHeight="1">
      <c r="A43" s="4" t="s">
        <v>123</v>
      </c>
      <c r="B43" s="34" t="s">
        <v>25</v>
      </c>
      <c r="C43" s="34" t="s">
        <v>76</v>
      </c>
      <c r="D43" s="12" t="s">
        <v>137</v>
      </c>
      <c r="E43" s="26">
        <v>0</v>
      </c>
      <c r="F43" s="31">
        <v>0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27">
        <v>0</v>
      </c>
    </row>
    <row r="44" spans="1:12" ht="102" customHeight="1">
      <c r="A44" s="4" t="s">
        <v>124</v>
      </c>
      <c r="B44" s="34" t="s">
        <v>25</v>
      </c>
      <c r="C44" s="34" t="s">
        <v>76</v>
      </c>
      <c r="D44" s="13" t="s">
        <v>103</v>
      </c>
      <c r="E44" s="26">
        <v>3108.85808</v>
      </c>
      <c r="F44" s="31">
        <v>4706.2</v>
      </c>
      <c r="G44" s="26">
        <v>0</v>
      </c>
      <c r="H44" s="27">
        <f t="shared" si="3"/>
        <v>0</v>
      </c>
      <c r="I44" s="26">
        <v>0</v>
      </c>
      <c r="J44" s="27">
        <f t="shared" si="1"/>
        <v>0</v>
      </c>
      <c r="K44" s="26">
        <v>0</v>
      </c>
      <c r="L44" s="27">
        <f t="shared" si="2"/>
        <v>0</v>
      </c>
    </row>
    <row r="45" spans="1:12" ht="79.150000000000006" customHeight="1">
      <c r="A45" s="4" t="s">
        <v>80</v>
      </c>
      <c r="B45" s="34" t="s">
        <v>25</v>
      </c>
      <c r="C45" s="34" t="s">
        <v>76</v>
      </c>
      <c r="D45" s="12" t="s">
        <v>81</v>
      </c>
      <c r="E45" s="26">
        <v>0</v>
      </c>
      <c r="F45" s="31">
        <v>3169.8</v>
      </c>
      <c r="G45" s="26">
        <v>9590.6</v>
      </c>
      <c r="H45" s="27">
        <v>0</v>
      </c>
      <c r="I45" s="26">
        <v>6956.2</v>
      </c>
      <c r="J45" s="27">
        <v>0</v>
      </c>
      <c r="K45" s="26">
        <v>0</v>
      </c>
      <c r="L45" s="27">
        <v>0</v>
      </c>
    </row>
    <row r="46" spans="1:12" ht="66.599999999999994" customHeight="1">
      <c r="A46" s="4" t="s">
        <v>82</v>
      </c>
      <c r="B46" s="34" t="s">
        <v>25</v>
      </c>
      <c r="C46" s="34" t="s">
        <v>76</v>
      </c>
      <c r="D46" s="12" t="s">
        <v>83</v>
      </c>
      <c r="E46" s="26">
        <v>0</v>
      </c>
      <c r="F46" s="26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</row>
    <row r="47" spans="1:12" ht="72.599999999999994" customHeight="1">
      <c r="A47" s="4" t="s">
        <v>139</v>
      </c>
      <c r="B47" s="34" t="s">
        <v>25</v>
      </c>
      <c r="C47" s="34" t="s">
        <v>76</v>
      </c>
      <c r="D47" s="12" t="s">
        <v>143</v>
      </c>
      <c r="E47" s="26">
        <v>0</v>
      </c>
      <c r="F47" s="26">
        <v>54022</v>
      </c>
      <c r="G47" s="26">
        <v>115520.8</v>
      </c>
      <c r="H47" s="27">
        <v>0</v>
      </c>
      <c r="I47" s="26">
        <v>0</v>
      </c>
      <c r="J47" s="27">
        <v>0</v>
      </c>
      <c r="K47" s="26">
        <v>0</v>
      </c>
      <c r="L47" s="27">
        <v>0</v>
      </c>
    </row>
    <row r="48" spans="1:12" ht="94.15" customHeight="1">
      <c r="A48" s="4" t="s">
        <v>159</v>
      </c>
      <c r="B48" s="34" t="s">
        <v>25</v>
      </c>
      <c r="C48" s="34" t="s">
        <v>76</v>
      </c>
      <c r="D48" s="38" t="s">
        <v>158</v>
      </c>
      <c r="E48" s="26">
        <v>0</v>
      </c>
      <c r="F48" s="26">
        <v>4674.8999999999996</v>
      </c>
      <c r="G48" s="26">
        <v>5988.1</v>
      </c>
      <c r="H48" s="27">
        <f t="shared" si="3"/>
        <v>128.09044043722861</v>
      </c>
      <c r="I48" s="26">
        <v>0</v>
      </c>
      <c r="J48" s="27">
        <f t="shared" si="1"/>
        <v>0</v>
      </c>
      <c r="K48" s="26">
        <v>0</v>
      </c>
      <c r="L48" s="27">
        <f t="shared" si="2"/>
        <v>0</v>
      </c>
    </row>
    <row r="49" spans="1:12" ht="77.45" customHeight="1">
      <c r="A49" s="4" t="s">
        <v>149</v>
      </c>
      <c r="B49" s="34" t="s">
        <v>25</v>
      </c>
      <c r="C49" s="34" t="s">
        <v>76</v>
      </c>
      <c r="D49" s="38" t="s">
        <v>90</v>
      </c>
      <c r="E49" s="26">
        <v>14626.87545</v>
      </c>
      <c r="F49" s="31">
        <v>14828.1</v>
      </c>
      <c r="G49" s="26">
        <v>17329.099999999999</v>
      </c>
      <c r="H49" s="27">
        <f t="shared" si="3"/>
        <v>116.86662485416201</v>
      </c>
      <c r="I49" s="26">
        <v>17329.099999999999</v>
      </c>
      <c r="J49" s="27">
        <f>I49/F49*100</f>
        <v>116.86662485416201</v>
      </c>
      <c r="K49" s="26">
        <v>17155.3</v>
      </c>
      <c r="L49" s="27">
        <f>K49/F49*100</f>
        <v>115.6945259338688</v>
      </c>
    </row>
    <row r="50" spans="1:12" ht="77.25" customHeight="1">
      <c r="A50" s="4" t="s">
        <v>150</v>
      </c>
      <c r="B50" s="34" t="s">
        <v>25</v>
      </c>
      <c r="C50" s="34" t="s">
        <v>76</v>
      </c>
      <c r="D50" s="55" t="s">
        <v>163</v>
      </c>
      <c r="E50" s="26">
        <v>166.815</v>
      </c>
      <c r="F50" s="31">
        <v>0</v>
      </c>
      <c r="G50" s="26">
        <v>0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</row>
    <row r="51" spans="1:12" ht="51" customHeight="1">
      <c r="A51" s="4" t="s">
        <v>148</v>
      </c>
      <c r="B51" s="34" t="s">
        <v>25</v>
      </c>
      <c r="C51" s="34" t="s">
        <v>76</v>
      </c>
      <c r="D51" s="4" t="s">
        <v>84</v>
      </c>
      <c r="E51" s="26">
        <v>0</v>
      </c>
      <c r="F51" s="26">
        <v>270.89999999999998</v>
      </c>
      <c r="G51" s="26">
        <v>0</v>
      </c>
      <c r="H51" s="27">
        <v>0</v>
      </c>
      <c r="I51" s="26">
        <v>0</v>
      </c>
      <c r="J51" s="27">
        <v>0</v>
      </c>
      <c r="K51" s="26">
        <v>0</v>
      </c>
      <c r="L51" s="27">
        <v>7</v>
      </c>
    </row>
    <row r="52" spans="1:12" ht="51.6" customHeight="1">
      <c r="A52" s="4" t="s">
        <v>125</v>
      </c>
      <c r="B52" s="34" t="s">
        <v>25</v>
      </c>
      <c r="C52" s="34" t="s">
        <v>76</v>
      </c>
      <c r="D52" s="4" t="s">
        <v>138</v>
      </c>
      <c r="E52" s="26">
        <v>0</v>
      </c>
      <c r="F52" s="26">
        <v>324.7</v>
      </c>
      <c r="G52" s="26">
        <v>4488.2</v>
      </c>
      <c r="H52" s="27">
        <v>0</v>
      </c>
      <c r="I52" s="26">
        <v>2549.9</v>
      </c>
      <c r="J52" s="27">
        <v>0</v>
      </c>
      <c r="K52" s="26">
        <v>340</v>
      </c>
      <c r="L52" s="27">
        <v>0</v>
      </c>
    </row>
    <row r="53" spans="1:12" ht="57" customHeight="1">
      <c r="A53" s="4" t="s">
        <v>147</v>
      </c>
      <c r="B53" s="34" t="s">
        <v>25</v>
      </c>
      <c r="C53" s="34" t="s">
        <v>76</v>
      </c>
      <c r="D53" s="38" t="s">
        <v>120</v>
      </c>
      <c r="E53" s="26">
        <v>3719.2219</v>
      </c>
      <c r="F53" s="31">
        <v>3890.8</v>
      </c>
      <c r="G53" s="26">
        <v>5968.5</v>
      </c>
      <c r="H53" s="27">
        <f t="shared" si="3"/>
        <v>153.40032898118639</v>
      </c>
      <c r="I53" s="26">
        <v>1317.7</v>
      </c>
      <c r="J53" s="27">
        <f t="shared" si="1"/>
        <v>33.867071039374935</v>
      </c>
      <c r="K53" s="26">
        <v>0</v>
      </c>
      <c r="L53" s="27">
        <f t="shared" si="2"/>
        <v>0</v>
      </c>
    </row>
    <row r="54" spans="1:12" ht="48" customHeight="1">
      <c r="A54" s="4" t="s">
        <v>146</v>
      </c>
      <c r="B54" s="34" t="s">
        <v>25</v>
      </c>
      <c r="C54" s="34" t="s">
        <v>76</v>
      </c>
      <c r="D54" s="38" t="s">
        <v>141</v>
      </c>
      <c r="E54" s="26">
        <v>0</v>
      </c>
      <c r="F54" s="26">
        <v>53570</v>
      </c>
      <c r="G54" s="26">
        <v>0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</row>
    <row r="55" spans="1:12" ht="48" customHeight="1">
      <c r="A55" s="4" t="s">
        <v>140</v>
      </c>
      <c r="B55" s="34" t="s">
        <v>25</v>
      </c>
      <c r="C55" s="34" t="s">
        <v>76</v>
      </c>
      <c r="D55" s="38" t="s">
        <v>144</v>
      </c>
      <c r="E55" s="26">
        <v>0</v>
      </c>
      <c r="F55" s="26">
        <v>6568.4</v>
      </c>
      <c r="G55" s="26">
        <v>0</v>
      </c>
      <c r="H55" s="27">
        <v>0</v>
      </c>
      <c r="I55" s="26">
        <v>0</v>
      </c>
      <c r="J55" s="27">
        <v>0</v>
      </c>
      <c r="K55" s="26">
        <v>0</v>
      </c>
      <c r="L55" s="27">
        <v>0</v>
      </c>
    </row>
    <row r="56" spans="1:12" ht="94.9" customHeight="1">
      <c r="A56" s="4" t="s">
        <v>160</v>
      </c>
      <c r="B56" s="34" t="s">
        <v>25</v>
      </c>
      <c r="C56" s="34" t="s">
        <v>76</v>
      </c>
      <c r="D56" s="16" t="s">
        <v>161</v>
      </c>
      <c r="E56" s="26">
        <v>0</v>
      </c>
      <c r="F56" s="31">
        <v>1173.9000000000001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</row>
    <row r="57" spans="1:12" ht="91.9" customHeight="1">
      <c r="A57" s="4" t="s">
        <v>136</v>
      </c>
      <c r="B57" s="34" t="s">
        <v>25</v>
      </c>
      <c r="C57" s="34" t="s">
        <v>76</v>
      </c>
      <c r="D57" s="12" t="s">
        <v>135</v>
      </c>
      <c r="E57" s="26">
        <v>89935.064899999998</v>
      </c>
      <c r="F57" s="31">
        <v>25000</v>
      </c>
      <c r="G57" s="26">
        <v>0</v>
      </c>
      <c r="H57" s="27">
        <f t="shared" si="3"/>
        <v>0</v>
      </c>
      <c r="I57" s="26">
        <v>0</v>
      </c>
      <c r="J57" s="27">
        <v>0</v>
      </c>
      <c r="K57" s="26">
        <v>0</v>
      </c>
      <c r="L57" s="27">
        <v>0</v>
      </c>
    </row>
    <row r="58" spans="1:12" ht="42.6" customHeight="1">
      <c r="A58" s="4" t="s">
        <v>65</v>
      </c>
      <c r="B58" s="34" t="s">
        <v>25</v>
      </c>
      <c r="C58" s="34" t="s">
        <v>76</v>
      </c>
      <c r="D58" s="16" t="s">
        <v>92</v>
      </c>
      <c r="E58" s="26">
        <v>130972.02718999999</v>
      </c>
      <c r="F58" s="31">
        <v>97761.1</v>
      </c>
      <c r="G58" s="26">
        <v>112882.9</v>
      </c>
      <c r="H58" s="27">
        <f t="shared" si="3"/>
        <v>115.46811564108832</v>
      </c>
      <c r="I58" s="26">
        <v>77407.600000000006</v>
      </c>
      <c r="J58" s="27">
        <f t="shared" si="1"/>
        <v>79.180369287988782</v>
      </c>
      <c r="K58" s="26">
        <v>11910.2</v>
      </c>
      <c r="L58" s="27">
        <f t="shared" si="2"/>
        <v>12.182964389721473</v>
      </c>
    </row>
    <row r="59" spans="1:12" ht="31.5">
      <c r="A59" s="39" t="s">
        <v>22</v>
      </c>
      <c r="B59" s="29" t="s">
        <v>25</v>
      </c>
      <c r="C59" s="29" t="s">
        <v>26</v>
      </c>
      <c r="D59" s="22" t="s">
        <v>58</v>
      </c>
      <c r="E59" s="23">
        <f>SUM(E61:E66)</f>
        <v>348555.92683999997</v>
      </c>
      <c r="F59" s="23">
        <f>SUM(F61:F66)</f>
        <v>389965.39999999997</v>
      </c>
      <c r="G59" s="23">
        <f>SUM(G61:G66)</f>
        <v>403021.40000000008</v>
      </c>
      <c r="H59" s="23">
        <f t="shared" si="3"/>
        <v>103.34798933443842</v>
      </c>
      <c r="I59" s="23">
        <f>SUM(I61:I66)</f>
        <v>422744.60000000003</v>
      </c>
      <c r="J59" s="23">
        <f t="shared" si="1"/>
        <v>108.40566881061757</v>
      </c>
      <c r="K59" s="23">
        <f>SUM(K61:K66)</f>
        <v>443253.9</v>
      </c>
      <c r="L59" s="23">
        <f t="shared" si="2"/>
        <v>113.66493027330118</v>
      </c>
    </row>
    <row r="60" spans="1:12" ht="63.6" hidden="1" customHeight="1">
      <c r="A60" s="4"/>
      <c r="B60" s="34"/>
      <c r="C60" s="34"/>
      <c r="D60" s="13"/>
      <c r="E60" s="27"/>
      <c r="F60" s="40"/>
      <c r="G60" s="41"/>
      <c r="H60" s="42"/>
      <c r="I60" s="41"/>
      <c r="J60" s="42"/>
      <c r="K60" s="41"/>
      <c r="L60" s="42"/>
    </row>
    <row r="61" spans="1:12" ht="64.900000000000006" customHeight="1">
      <c r="A61" s="4" t="s">
        <v>66</v>
      </c>
      <c r="B61" s="34" t="s">
        <v>25</v>
      </c>
      <c r="C61" s="34" t="s">
        <v>76</v>
      </c>
      <c r="D61" s="13" t="s">
        <v>68</v>
      </c>
      <c r="E61" s="26">
        <v>329834.11200000002</v>
      </c>
      <c r="F61" s="31">
        <v>371535.1</v>
      </c>
      <c r="G61" s="26">
        <v>384064.4</v>
      </c>
      <c r="H61" s="27">
        <f t="shared" si="3"/>
        <v>103.37230587365771</v>
      </c>
      <c r="I61" s="26">
        <v>403788.2</v>
      </c>
      <c r="J61" s="27">
        <f t="shared" si="1"/>
        <v>108.68103713484945</v>
      </c>
      <c r="K61" s="26">
        <v>424297.5</v>
      </c>
      <c r="L61" s="27">
        <f t="shared" si="2"/>
        <v>114.20118852835171</v>
      </c>
    </row>
    <row r="62" spans="1:12" ht="78.75">
      <c r="A62" s="4" t="s">
        <v>67</v>
      </c>
      <c r="B62" s="34" t="s">
        <v>25</v>
      </c>
      <c r="C62" s="34" t="s">
        <v>76</v>
      </c>
      <c r="D62" s="13" t="s">
        <v>69</v>
      </c>
      <c r="E62" s="26">
        <v>10.1</v>
      </c>
      <c r="F62" s="31">
        <v>30.6</v>
      </c>
      <c r="G62" s="26">
        <v>0.9</v>
      </c>
      <c r="H62" s="27">
        <f t="shared" si="3"/>
        <v>2.9411764705882351</v>
      </c>
      <c r="I62" s="26">
        <v>0.9</v>
      </c>
      <c r="J62" s="27">
        <f t="shared" si="1"/>
        <v>2.9411764705882351</v>
      </c>
      <c r="K62" s="26">
        <v>0.9</v>
      </c>
      <c r="L62" s="27">
        <f t="shared" si="2"/>
        <v>2.9411764705882351</v>
      </c>
    </row>
    <row r="63" spans="1:12" ht="88.9" customHeight="1">
      <c r="A63" s="4" t="s">
        <v>127</v>
      </c>
      <c r="B63" s="34" t="s">
        <v>25</v>
      </c>
      <c r="C63" s="34" t="s">
        <v>76</v>
      </c>
      <c r="D63" s="13" t="s">
        <v>104</v>
      </c>
      <c r="E63" s="26">
        <v>15811.5</v>
      </c>
      <c r="F63" s="31">
        <v>15811.5</v>
      </c>
      <c r="G63" s="26">
        <v>16260.7</v>
      </c>
      <c r="H63" s="27">
        <f t="shared" si="3"/>
        <v>102.84097017993233</v>
      </c>
      <c r="I63" s="26">
        <v>16260.7</v>
      </c>
      <c r="J63" s="27">
        <f t="shared" si="1"/>
        <v>102.84097017993233</v>
      </c>
      <c r="K63" s="26">
        <v>16260.7</v>
      </c>
      <c r="L63" s="27">
        <f t="shared" si="2"/>
        <v>102.84097017993233</v>
      </c>
    </row>
    <row r="64" spans="1:12" ht="116.45" hidden="1" customHeight="1">
      <c r="A64" s="4" t="s">
        <v>142</v>
      </c>
      <c r="B64" s="34" t="s">
        <v>25</v>
      </c>
      <c r="C64" s="34" t="s">
        <v>76</v>
      </c>
      <c r="D64" s="14" t="s">
        <v>145</v>
      </c>
      <c r="E64" s="26">
        <v>0</v>
      </c>
      <c r="F64" s="31">
        <v>0</v>
      </c>
      <c r="G64" s="26">
        <v>0</v>
      </c>
      <c r="H64" s="27">
        <v>0</v>
      </c>
      <c r="I64" s="26">
        <v>0</v>
      </c>
      <c r="J64" s="27">
        <v>0</v>
      </c>
      <c r="K64" s="26">
        <v>0</v>
      </c>
      <c r="L64" s="27">
        <v>0</v>
      </c>
    </row>
    <row r="65" spans="1:12" ht="51" customHeight="1">
      <c r="A65" s="4" t="s">
        <v>105</v>
      </c>
      <c r="B65" s="34" t="s">
        <v>25</v>
      </c>
      <c r="C65" s="34" t="s">
        <v>76</v>
      </c>
      <c r="D65" s="4" t="s">
        <v>106</v>
      </c>
      <c r="E65" s="26">
        <v>448.41484000000003</v>
      </c>
      <c r="F65" s="26">
        <v>0</v>
      </c>
      <c r="G65" s="26">
        <v>0</v>
      </c>
      <c r="H65" s="27">
        <v>0</v>
      </c>
      <c r="I65" s="26">
        <v>0</v>
      </c>
      <c r="J65" s="27">
        <v>0</v>
      </c>
      <c r="K65" s="26">
        <v>0</v>
      </c>
      <c r="L65" s="27">
        <v>0</v>
      </c>
    </row>
    <row r="66" spans="1:12" ht="50.45" customHeight="1">
      <c r="A66" s="4" t="s">
        <v>91</v>
      </c>
      <c r="B66" s="34" t="s">
        <v>25</v>
      </c>
      <c r="C66" s="34" t="s">
        <v>76</v>
      </c>
      <c r="D66" s="15" t="s">
        <v>92</v>
      </c>
      <c r="E66" s="26">
        <v>2451.8000000000002</v>
      </c>
      <c r="F66" s="31">
        <v>2588.1999999999998</v>
      </c>
      <c r="G66" s="26">
        <v>2695.4</v>
      </c>
      <c r="H66" s="27">
        <f t="shared" si="3"/>
        <v>104.14187466192722</v>
      </c>
      <c r="I66" s="26">
        <v>2694.8</v>
      </c>
      <c r="J66" s="27">
        <f t="shared" si="1"/>
        <v>104.1186925276254</v>
      </c>
      <c r="K66" s="26">
        <v>2694.8</v>
      </c>
      <c r="L66" s="27">
        <f t="shared" si="2"/>
        <v>104.1186925276254</v>
      </c>
    </row>
    <row r="67" spans="1:12" ht="36.6" customHeight="1">
      <c r="A67" s="22" t="s">
        <v>60</v>
      </c>
      <c r="B67" s="32" t="s">
        <v>25</v>
      </c>
      <c r="C67" s="32" t="s">
        <v>26</v>
      </c>
      <c r="D67" s="22" t="s">
        <v>59</v>
      </c>
      <c r="E67" s="23">
        <f>SUM(E68:E70)</f>
        <v>16662.12959</v>
      </c>
      <c r="F67" s="23">
        <f>SUM(F68:F70)</f>
        <v>18130.7</v>
      </c>
      <c r="G67" s="23">
        <f>SUM(G68:G70)</f>
        <v>19270.900000000001</v>
      </c>
      <c r="H67" s="23">
        <f t="shared" si="3"/>
        <v>106.2887809075215</v>
      </c>
      <c r="I67" s="23">
        <f>SUM(I68:I70)</f>
        <v>18097.099999999999</v>
      </c>
      <c r="J67" s="23">
        <f t="shared" si="1"/>
        <v>99.814678969923932</v>
      </c>
      <c r="K67" s="23">
        <f>SUM(K68:K70)</f>
        <v>18097.099999999999</v>
      </c>
      <c r="L67" s="23">
        <f t="shared" si="2"/>
        <v>99.814678969923932</v>
      </c>
    </row>
    <row r="68" spans="1:12" ht="85.15" customHeight="1">
      <c r="A68" s="33" t="s">
        <v>96</v>
      </c>
      <c r="B68" s="34" t="s">
        <v>25</v>
      </c>
      <c r="C68" s="34" t="s">
        <v>76</v>
      </c>
      <c r="D68" s="43" t="s">
        <v>70</v>
      </c>
      <c r="E68" s="26">
        <v>15133.646189999999</v>
      </c>
      <c r="F68" s="31">
        <v>16431.400000000001</v>
      </c>
      <c r="G68" s="26">
        <v>19270.900000000001</v>
      </c>
      <c r="H68" s="27">
        <f t="shared" si="3"/>
        <v>117.2809377168105</v>
      </c>
      <c r="I68" s="26">
        <v>18097.099999999999</v>
      </c>
      <c r="J68" s="27">
        <f t="shared" si="1"/>
        <v>110.13729809997929</v>
      </c>
      <c r="K68" s="26">
        <v>18097.099999999999</v>
      </c>
      <c r="L68" s="27">
        <f t="shared" si="2"/>
        <v>110.13729809997929</v>
      </c>
    </row>
    <row r="69" spans="1:12" ht="46.15" customHeight="1">
      <c r="A69" s="33" t="s">
        <v>94</v>
      </c>
      <c r="B69" s="34" t="s">
        <v>25</v>
      </c>
      <c r="C69" s="34" t="s">
        <v>76</v>
      </c>
      <c r="D69" s="44" t="s">
        <v>95</v>
      </c>
      <c r="E69" s="26">
        <v>52.083399999999997</v>
      </c>
      <c r="F69" s="31">
        <v>0</v>
      </c>
      <c r="G69" s="26">
        <v>0</v>
      </c>
      <c r="H69" s="27">
        <v>0</v>
      </c>
      <c r="I69" s="26">
        <v>0</v>
      </c>
      <c r="J69" s="27">
        <v>0</v>
      </c>
      <c r="K69" s="26">
        <v>0</v>
      </c>
      <c r="L69" s="27">
        <v>0</v>
      </c>
    </row>
    <row r="70" spans="1:12" ht="45" customHeight="1">
      <c r="A70" s="33" t="s">
        <v>71</v>
      </c>
      <c r="B70" s="34" t="s">
        <v>25</v>
      </c>
      <c r="C70" s="34" t="s">
        <v>76</v>
      </c>
      <c r="D70" s="43" t="s">
        <v>72</v>
      </c>
      <c r="E70" s="26">
        <v>1476.4</v>
      </c>
      <c r="F70" s="26">
        <v>1699.3</v>
      </c>
      <c r="G70" s="26">
        <v>0</v>
      </c>
      <c r="H70" s="27">
        <f t="shared" si="3"/>
        <v>0</v>
      </c>
      <c r="I70" s="26">
        <v>0</v>
      </c>
      <c r="J70" s="27">
        <f t="shared" si="1"/>
        <v>0</v>
      </c>
      <c r="K70" s="26">
        <v>0</v>
      </c>
      <c r="L70" s="27">
        <f t="shared" si="2"/>
        <v>0</v>
      </c>
    </row>
    <row r="71" spans="1:12" s="10" customFormat="1" ht="46.15" customHeight="1">
      <c r="A71" s="45" t="s">
        <v>129</v>
      </c>
      <c r="B71" s="46" t="s">
        <v>25</v>
      </c>
      <c r="C71" s="46" t="s">
        <v>76</v>
      </c>
      <c r="D71" s="47" t="s">
        <v>134</v>
      </c>
      <c r="E71" s="48">
        <f>E72</f>
        <v>20</v>
      </c>
      <c r="F71" s="48">
        <f>F72</f>
        <v>0</v>
      </c>
      <c r="G71" s="48">
        <f>G72</f>
        <v>0</v>
      </c>
      <c r="H71" s="48">
        <f t="shared" ref="H71:L71" si="12">H72</f>
        <v>0</v>
      </c>
      <c r="I71" s="48">
        <f t="shared" si="12"/>
        <v>0</v>
      </c>
      <c r="J71" s="48">
        <f t="shared" si="12"/>
        <v>0</v>
      </c>
      <c r="K71" s="48">
        <f t="shared" si="12"/>
        <v>0</v>
      </c>
      <c r="L71" s="48">
        <f t="shared" si="12"/>
        <v>0</v>
      </c>
    </row>
    <row r="72" spans="1:12" ht="49.15" customHeight="1">
      <c r="A72" s="33" t="s">
        <v>128</v>
      </c>
      <c r="B72" s="34" t="s">
        <v>25</v>
      </c>
      <c r="C72" s="34" t="s">
        <v>76</v>
      </c>
      <c r="D72" s="43" t="s">
        <v>131</v>
      </c>
      <c r="E72" s="26">
        <v>20</v>
      </c>
      <c r="F72" s="26">
        <v>0</v>
      </c>
      <c r="G72" s="26">
        <v>0</v>
      </c>
      <c r="H72" s="27">
        <v>0</v>
      </c>
      <c r="I72" s="26">
        <v>0</v>
      </c>
      <c r="J72" s="27">
        <v>0</v>
      </c>
      <c r="K72" s="26">
        <v>0</v>
      </c>
      <c r="L72" s="27">
        <v>0</v>
      </c>
    </row>
    <row r="73" spans="1:12" s="10" customFormat="1" ht="43.15" customHeight="1">
      <c r="A73" s="45" t="s">
        <v>126</v>
      </c>
      <c r="B73" s="46" t="s">
        <v>25</v>
      </c>
      <c r="C73" s="46" t="s">
        <v>76</v>
      </c>
      <c r="D73" s="47" t="s">
        <v>133</v>
      </c>
      <c r="E73" s="48">
        <v>20060</v>
      </c>
      <c r="F73" s="48">
        <f t="shared" ref="F73:K73" si="13">F74</f>
        <v>119.2</v>
      </c>
      <c r="G73" s="48">
        <f t="shared" si="13"/>
        <v>0</v>
      </c>
      <c r="H73" s="23">
        <f t="shared" si="3"/>
        <v>0</v>
      </c>
      <c r="I73" s="48">
        <f t="shared" si="13"/>
        <v>0</v>
      </c>
      <c r="J73" s="23">
        <f t="shared" si="1"/>
        <v>0</v>
      </c>
      <c r="K73" s="48">
        <f t="shared" si="13"/>
        <v>0</v>
      </c>
      <c r="L73" s="23">
        <f t="shared" si="2"/>
        <v>0</v>
      </c>
    </row>
    <row r="74" spans="1:12" ht="68.45" customHeight="1">
      <c r="A74" s="33" t="s">
        <v>132</v>
      </c>
      <c r="B74" s="34" t="s">
        <v>25</v>
      </c>
      <c r="C74" s="34" t="s">
        <v>76</v>
      </c>
      <c r="D74" s="43" t="s">
        <v>130</v>
      </c>
      <c r="E74" s="26">
        <v>20060</v>
      </c>
      <c r="F74" s="26">
        <v>119.2</v>
      </c>
      <c r="G74" s="26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</row>
    <row r="75" spans="1:12" s="10" customFormat="1" ht="40.15" customHeight="1">
      <c r="A75" s="32" t="s">
        <v>62</v>
      </c>
      <c r="B75" s="32" t="s">
        <v>25</v>
      </c>
      <c r="C75" s="32" t="s">
        <v>26</v>
      </c>
      <c r="D75" s="22" t="s">
        <v>45</v>
      </c>
      <c r="E75" s="23">
        <f>E76</f>
        <v>161.75</v>
      </c>
      <c r="F75" s="23">
        <f t="shared" ref="F75:G75" si="14">F76</f>
        <v>0</v>
      </c>
      <c r="G75" s="23">
        <f t="shared" si="14"/>
        <v>0</v>
      </c>
      <c r="H75" s="23">
        <v>0</v>
      </c>
      <c r="I75" s="23">
        <f>I76</f>
        <v>0</v>
      </c>
      <c r="J75" s="23">
        <v>0</v>
      </c>
      <c r="K75" s="23">
        <f>K76</f>
        <v>0</v>
      </c>
      <c r="L75" s="23">
        <v>0</v>
      </c>
    </row>
    <row r="76" spans="1:12" ht="46.15" customHeight="1">
      <c r="A76" s="33" t="s">
        <v>23</v>
      </c>
      <c r="B76" s="34" t="s">
        <v>25</v>
      </c>
      <c r="C76" s="36" t="s">
        <v>76</v>
      </c>
      <c r="D76" s="43" t="s">
        <v>73</v>
      </c>
      <c r="E76" s="26">
        <v>161.75</v>
      </c>
      <c r="F76" s="26">
        <v>0</v>
      </c>
      <c r="G76" s="26">
        <v>0</v>
      </c>
      <c r="H76" s="27">
        <v>0</v>
      </c>
      <c r="I76" s="26">
        <v>0</v>
      </c>
      <c r="J76" s="27">
        <v>0</v>
      </c>
      <c r="K76" s="26">
        <v>0</v>
      </c>
      <c r="L76" s="27">
        <v>0</v>
      </c>
    </row>
    <row r="77" spans="1:12" s="10" customFormat="1" ht="78.75" customHeight="1">
      <c r="A77" s="22" t="s">
        <v>89</v>
      </c>
      <c r="B77" s="32" t="s">
        <v>25</v>
      </c>
      <c r="C77" s="32">
        <v>150</v>
      </c>
      <c r="D77" s="47" t="s">
        <v>97</v>
      </c>
      <c r="E77" s="49">
        <v>712.52895000000001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</row>
    <row r="78" spans="1:12" s="10" customFormat="1" ht="63">
      <c r="A78" s="22" t="s">
        <v>24</v>
      </c>
      <c r="B78" s="32" t="s">
        <v>25</v>
      </c>
      <c r="C78" s="32">
        <v>150</v>
      </c>
      <c r="D78" s="47" t="s">
        <v>61</v>
      </c>
      <c r="E78" s="49">
        <v>-613.26783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ht="24" customHeight="1">
      <c r="A79" s="53" t="s">
        <v>46</v>
      </c>
      <c r="B79" s="53"/>
      <c r="C79" s="53"/>
      <c r="D79" s="53"/>
      <c r="E79" s="50">
        <f>E33+E5</f>
        <v>1189254.2975999999</v>
      </c>
      <c r="F79" s="50">
        <f>F33+F5</f>
        <v>1307244.2999999998</v>
      </c>
      <c r="G79" s="50">
        <f>G33+G5</f>
        <v>1540852</v>
      </c>
      <c r="H79" s="23">
        <f t="shared" si="3"/>
        <v>117.87024047456165</v>
      </c>
      <c r="I79" s="50">
        <f>I33+I5</f>
        <v>1203902.6000000001</v>
      </c>
      <c r="J79" s="23">
        <f t="shared" si="1"/>
        <v>92.094691099437213</v>
      </c>
      <c r="K79" s="50">
        <f>K33+K5</f>
        <v>1059415.3999999999</v>
      </c>
      <c r="L79" s="23">
        <f t="shared" si="2"/>
        <v>81.041883296029667</v>
      </c>
    </row>
    <row r="81" spans="5:5" ht="21">
      <c r="E81" s="54"/>
    </row>
  </sheetData>
  <mergeCells count="3">
    <mergeCell ref="A1:L1"/>
    <mergeCell ref="A4:C4"/>
    <mergeCell ref="A79:D79"/>
  </mergeCells>
  <pageMargins left="0.31496062992125984" right="0.11811023622047245" top="0.19685039370078741" bottom="0.19685039370078741" header="0" footer="0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Лариса Валентиновна</dc:creator>
  <cp:lastModifiedBy>1</cp:lastModifiedBy>
  <cp:lastPrinted>2022-02-02T14:49:58Z</cp:lastPrinted>
  <dcterms:created xsi:type="dcterms:W3CDTF">2017-11-13T06:37:00Z</dcterms:created>
  <dcterms:modified xsi:type="dcterms:W3CDTF">2022-11-18T11:21:19Z</dcterms:modified>
</cp:coreProperties>
</file>