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чтение доходы" sheetId="1" r:id="rId1"/>
  </sheets>
  <definedNames>
    <definedName name="_xlnm.Print_Area" localSheetId="0">'2 чтение доходы'!$A$1:$F$53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<sst xmlns="http://schemas.openxmlformats.org/spreadsheetml/2006/main" count="90" uniqueCount="90">
  <si>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</si>
  <si>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</si>
  <si>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</si>
  <si>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</si>
  <si>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</si>
  <si>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</si>
  <si>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</si>
  <si>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</si>
  <si>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</si>
  <si>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</si>
  <si>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</si>
  <si>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</si>
  <si>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</si>
  <si>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</si>
  <si>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</si>
  <si>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</si>
  <si>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</si>
  <si>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</si>
  <si>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</si>
  <si>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</si>
  <si>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</si>
  <si>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</si>
  <si>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</si>
  <si>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</si>
  <si>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</si>
  <si>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</si>
  <si>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</si>
  <si>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</si>
  <si>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</si>
  <si>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>2 02 25169 05 0000 150</t>
  </si>
  <si>
    <t>2 02 25210 05 0000 150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</si>
  <si>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</si>
  <si>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</si>
  <si>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</si>
  <si>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</si>
  <si>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</si>
  <si>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</si>
  <si>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</si>
  <si>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</si>
  <si>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</si>
  <si>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</si>
  <si>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</si>
  <si>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</si>
  <si>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>2023 год</t>
  </si>
  <si>
    <t>2 02 25304 05 0000 150</t>
  </si>
  <si>
    <t>2 02 20299 05 0000 150</t>
  </si>
  <si>
    <t>2 02 36900 05 0000 150</t>
  </si>
  <si>
    <t>2 02 15009 05 0000 150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</si>
  <si>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</si>
  <si>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</si>
  <si>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муниципальных районов из бюджета субъекта Российской Федерации</t>
  </si>
  <si>
    <t>2 07 05020 00 0000 150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</si>
  <si>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</si>
  <si>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</si>
  <si>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2 02 25519 05 0000 150</t>
  </si>
  <si>
    <t>Субсидии бюджетам муниципальных районов на поддержку отрасли культуры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</si>
  <si>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</si>
  <si>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</si>
  <si>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Межбюджетные трансферты, передаваемые бюджетам муниципальных районов на поддержку отрасли культуры</t>
  </si>
  <si>
    <t>2 02 45519 05 0000 150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</si>
  <si>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</si>
  <si>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</si>
  <si>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</si>
  <si>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</si>
  <si>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2 02 25230 05 0000 150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</si>
  <si>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</si>
  <si>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2 03 00000 00 0000 150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</si>
  <si>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</si>
  <si>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</si>
  <si>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</t>
  </si>
  <si>
    <t>2 02 27336 05 0000 150</t>
  </si>
  <si>
    <t xml:space="preserve">"О районном бюджете на 2022 год и плановый период 2023 и 2024 годов" </t>
  </si>
  <si>
    <t xml:space="preserve">Объем доходов районного бюджета на 2022 год и плановый период 2023 и 2024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</si>
  <si>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>2 02 25576 05 0000 150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</si>
  <si>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</si>
  <si>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</si>
  <si>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комплексного развития сельских территорий</t>
  </si>
  <si>
    <t>Приложение 2</t>
  </si>
  <si>
    <t>2024 год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</si>
  <si>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</si>
  <si>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                                             от 24 ноября 1995 года № 181-ФЗ                        "О социальной защите инвалидов в Российской Федерации"</t>
  </si>
  <si>
    <t>2 02 25590 05 0000 150</t>
  </si>
  <si>
    <t>Субсидии бюджетам муниципальных районов на техническое оснащение муниципальных музеев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</si>
  <si>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</si>
  <si>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2 02 25299 05 0000 150</t>
  </si>
  <si>
    <t>"Приложение 2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</si>
  <si>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</si>
  <si>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2 02 25786 05 0000 150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</si>
  <si>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</si>
  <si>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 xml:space="preserve"> к решению Представительного Собрания  от   08.11.2022 № 578 «О  внесении изменений в решение Представительного Собрания от 13.12.2021 года № 500»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</si>
</sst>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5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87" fontId="2" fillId="0" borderId="0" xfId="6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7" fontId="3" fillId="0" borderId="0" xfId="6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6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92" fontId="7" fillId="0" borderId="10" xfId="61" applyNumberFormat="1" applyFont="1" applyFill="1" applyBorder="1" applyAlignment="1">
      <alignment horizontal="right" vertical="center" wrapText="1"/>
    </xf>
    <xf numFmtId="192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92" fontId="8" fillId="0" borderId="10" xfId="61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192" fontId="8" fillId="0" borderId="10" xfId="0" applyNumberFormat="1" applyFont="1" applyFill="1" applyBorder="1" applyAlignment="1">
      <alignment horizontal="right" vertical="center"/>
    </xf>
    <xf numFmtId="192" fontId="8" fillId="33" borderId="10" xfId="0" applyNumberFormat="1" applyFont="1" applyFill="1" applyBorder="1" applyAlignment="1">
      <alignment horizontal="right" vertical="center"/>
    </xf>
    <xf numFmtId="192" fontId="8" fillId="33" borderId="10" xfId="61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192" fontId="8" fillId="0" borderId="10" xfId="0" applyNumberFormat="1" applyFont="1" applyFill="1" applyBorder="1" applyAlignment="1">
      <alignment horizontal="right" vertical="center" wrapText="1"/>
    </xf>
    <xf numFmtId="193" fontId="7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192" fontId="50" fillId="0" borderId="10" xfId="6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92" fontId="7" fillId="0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192" fontId="7" fillId="0" borderId="10" xfId="0" applyNumberFormat="1" applyFont="1" applyFill="1" applyBorder="1" applyAlignment="1">
      <alignment horizontal="right" vertical="top" wrapText="1"/>
    </xf>
    <xf numFmtId="192" fontId="8" fillId="0" borderId="10" xfId="0" applyNumberFormat="1" applyFont="1" applyBorder="1" applyAlignment="1">
      <alignment horizontal="right" vertical="center" wrapText="1"/>
    </xf>
    <xf numFmtId="187" fontId="8" fillId="0" borderId="10" xfId="6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5" fillId="0" borderId="0" xfId="53" applyNumberFormat="1" applyFont="1" applyFill="1" applyAlignment="1" applyProtection="1">
      <alignment horizontal="right" vertical="top" wrapText="1"/>
      <protection hidden="1"/>
    </xf>
    <xf numFmtId="0" fontId="2" fillId="0" borderId="0" xfId="0" applyFont="1" applyAlignment="1">
      <alignment horizontal="right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87" fontId="8" fillId="0" borderId="10" xfId="6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="70" zoomScaleNormal="70" zoomScaleSheetLayoutView="80" zoomScalePageLayoutView="0" workbookViewId="0" topLeftCell="A1">
      <selection activeCell="K9" sqref="K9"/>
    </sheetView>
  </sheetViews>
  <sheetFormatPr defaultColWidth="9.140625" defaultRowHeight="12.75"/>
  <cols>
    <col min="1" max="1" width="31.140625" style="11" customWidth="1"/>
    <col min="2" max="2" width="82.421875" style="16" customWidth="1"/>
    <col min="3" max="3" width="16.28125" style="10" customWidth="1"/>
    <col min="4" max="4" width="14.7109375" style="4" customWidth="1"/>
    <col min="5" max="5" width="15.28125" style="4" customWidth="1"/>
    <col min="6" max="6" width="4.00390625" style="4" customWidth="1"/>
    <col min="7" max="16384" width="9.140625" style="4" customWidth="1"/>
  </cols>
  <sheetData>
    <row r="1" spans="1:5" s="2" customFormat="1" ht="18.75">
      <c r="A1" s="13"/>
      <c r="B1" s="14"/>
      <c r="C1" s="8"/>
      <c r="E1" s="2" t="s">
        <v>77</v>
      </c>
    </row>
    <row r="2" spans="1:5" s="2" customFormat="1" ht="66.75" customHeight="1">
      <c r="A2" s="3"/>
      <c r="B2" s="15"/>
      <c r="C2" s="56" t="s">
        <v>89</v>
      </c>
      <c r="D2" s="56"/>
      <c r="E2" s="56"/>
    </row>
    <row r="3" spans="1:5" s="2" customFormat="1" ht="18.75" customHeight="1">
      <c r="A3" s="12"/>
      <c r="B3" s="15"/>
      <c r="C3" s="3"/>
      <c r="D3" s="3"/>
      <c r="E3" s="3"/>
    </row>
    <row r="4" spans="3:5" ht="18" customHeight="1">
      <c r="C4" s="3"/>
      <c r="D4" s="3"/>
      <c r="E4" s="3"/>
    </row>
    <row r="5" spans="1:5" ht="19.5" customHeight="1">
      <c r="A5" s="57" t="s">
        <v>85</v>
      </c>
      <c r="B5" s="57"/>
      <c r="C5" s="57"/>
      <c r="D5" s="57"/>
      <c r="E5" s="57"/>
    </row>
    <row r="6" spans="1:5" ht="21.75" customHeight="1">
      <c r="A6" s="57" t="s">
        <v>0</v>
      </c>
      <c r="B6" s="57"/>
      <c r="C6" s="57"/>
      <c r="D6" s="57"/>
      <c r="E6" s="57"/>
    </row>
    <row r="7" spans="1:5" ht="21.75" customHeight="1">
      <c r="A7" s="57" t="s">
        <v>71</v>
      </c>
      <c r="B7" s="57"/>
      <c r="C7" s="57"/>
      <c r="D7" s="57"/>
      <c r="E7" s="57"/>
    </row>
    <row r="8" spans="1:5" ht="17.25" customHeight="1">
      <c r="A8" s="57"/>
      <c r="B8" s="57"/>
      <c r="C8" s="57"/>
      <c r="D8" s="2"/>
      <c r="E8" s="2"/>
    </row>
    <row r="9" spans="1:5" ht="60" customHeight="1">
      <c r="A9" s="52" t="s">
        <v>72</v>
      </c>
      <c r="B9" s="52"/>
      <c r="C9" s="52"/>
      <c r="D9" s="52"/>
      <c r="E9" s="52"/>
    </row>
    <row r="10" spans="1:5" ht="17.25" customHeight="1">
      <c r="A10" s="1"/>
      <c r="B10" s="15"/>
      <c r="C10" s="55" t="s">
        <v>13</v>
      </c>
      <c r="D10" s="55"/>
      <c r="E10" s="55"/>
    </row>
    <row r="11" spans="1:5" ht="24.75" customHeight="1">
      <c r="A11" s="58" t="s">
        <v>18</v>
      </c>
      <c r="B11" s="58" t="s">
        <v>1</v>
      </c>
      <c r="C11" s="60" t="s">
        <v>2</v>
      </c>
      <c r="D11" s="60"/>
      <c r="E11" s="60"/>
    </row>
    <row r="12" spans="1:5" ht="39" customHeight="1">
      <c r="A12" s="59"/>
      <c r="B12" s="59"/>
      <c r="C12" s="50" t="s">
        <v>28</v>
      </c>
      <c r="D12" s="51" t="s">
        <v>43</v>
      </c>
      <c r="E12" s="51" t="s">
        <v>78</v>
      </c>
    </row>
    <row r="13" spans="1:5" ht="18">
      <c r="A13" s="19">
        <v>1</v>
      </c>
      <c r="B13" s="19">
        <v>2</v>
      </c>
      <c r="C13" s="20">
        <v>3</v>
      </c>
      <c r="D13" s="21">
        <v>4</v>
      </c>
      <c r="E13" s="21">
        <v>5</v>
      </c>
    </row>
    <row r="14" spans="1:5" s="5" customFormat="1" ht="27.75" customHeight="1">
      <c r="A14" s="22" t="s">
        <v>3</v>
      </c>
      <c r="B14" s="23" t="s">
        <v>4</v>
      </c>
      <c r="C14" s="24">
        <v>402993</v>
      </c>
      <c r="D14" s="25">
        <v>424440</v>
      </c>
      <c r="E14" s="25">
        <v>443137</v>
      </c>
    </row>
    <row r="15" spans="1:5" s="5" customFormat="1" ht="27.75" customHeight="1">
      <c r="A15" s="22" t="s">
        <v>5</v>
      </c>
      <c r="B15" s="23" t="s">
        <v>6</v>
      </c>
      <c r="C15" s="24">
        <f>C16+C51+C49+C47</f>
        <v>904251.2999999998</v>
      </c>
      <c r="D15" s="24">
        <f>D16+D51+D49+D47</f>
        <v>749059</v>
      </c>
      <c r="E15" s="24">
        <f>E16+E51+E49+E47</f>
        <v>572805.8274499999</v>
      </c>
    </row>
    <row r="16" spans="1:5" s="5" customFormat="1" ht="51.75" customHeight="1">
      <c r="A16" s="22" t="s">
        <v>7</v>
      </c>
      <c r="B16" s="23" t="s">
        <v>8</v>
      </c>
      <c r="C16" s="24">
        <f>C17+C20+C36+C43</f>
        <v>904132.0999999999</v>
      </c>
      <c r="D16" s="24">
        <f>D17+D20+D36+D43</f>
        <v>749059</v>
      </c>
      <c r="E16" s="24">
        <f>E17+E20+E36+E43</f>
        <v>572805.8274499999</v>
      </c>
    </row>
    <row r="17" spans="1:5" s="5" customFormat="1" ht="28.5" customHeight="1">
      <c r="A17" s="22" t="s">
        <v>39</v>
      </c>
      <c r="B17" s="23" t="s">
        <v>15</v>
      </c>
      <c r="C17" s="24">
        <f>C19+C18</f>
        <v>100549.7</v>
      </c>
      <c r="D17" s="24">
        <f>D19+D18</f>
        <v>83215.7</v>
      </c>
      <c r="E17" s="24">
        <f>E19+E18</f>
        <v>83215.7</v>
      </c>
    </row>
    <row r="18" spans="1:5" s="5" customFormat="1" ht="48.75" customHeight="1">
      <c r="A18" s="26" t="s">
        <v>57</v>
      </c>
      <c r="B18" s="27" t="s">
        <v>56</v>
      </c>
      <c r="C18" s="28">
        <f>5200+482.4</f>
        <v>5682.4</v>
      </c>
      <c r="D18" s="28">
        <v>0</v>
      </c>
      <c r="E18" s="28">
        <v>0</v>
      </c>
    </row>
    <row r="19" spans="1:5" s="6" customFormat="1" ht="73.5" customHeight="1">
      <c r="A19" s="26" t="s">
        <v>47</v>
      </c>
      <c r="B19" s="29" t="s">
        <v>53</v>
      </c>
      <c r="C19" s="28">
        <f>83215.7+11651.6</f>
        <v>94867.3</v>
      </c>
      <c r="D19" s="30">
        <v>83215.7</v>
      </c>
      <c r="E19" s="30">
        <v>83215.7</v>
      </c>
    </row>
    <row r="20" spans="1:5" s="5" customFormat="1" ht="45.75" customHeight="1">
      <c r="A20" s="22" t="s">
        <v>21</v>
      </c>
      <c r="B20" s="23" t="s">
        <v>11</v>
      </c>
      <c r="C20" s="24">
        <f>SUM(C21:C35)</f>
        <v>395486.29999999993</v>
      </c>
      <c r="D20" s="24">
        <f>SUM(D21:D35)</f>
        <v>287400.3</v>
      </c>
      <c r="E20" s="24">
        <f>SUM(E21:E35)</f>
        <v>110162.52745</v>
      </c>
    </row>
    <row r="21" spans="1:5" s="6" customFormat="1" ht="137.25" customHeight="1">
      <c r="A21" s="26" t="s">
        <v>45</v>
      </c>
      <c r="B21" s="29" t="s">
        <v>48</v>
      </c>
      <c r="C21" s="28">
        <f>46434.7+6772.4+9549.1</f>
        <v>62756.2</v>
      </c>
      <c r="D21" s="28">
        <f>78491.8-11932.4-9549.1</f>
        <v>57010.30000000001</v>
      </c>
      <c r="E21" s="28">
        <f>42917.5344+21083</f>
        <v>64000.5344</v>
      </c>
    </row>
    <row r="22" spans="1:5" s="6" customFormat="1" ht="104.25" customHeight="1">
      <c r="A22" s="26" t="s">
        <v>31</v>
      </c>
      <c r="B22" s="29" t="s">
        <v>32</v>
      </c>
      <c r="C22" s="30">
        <f>21160.8+21186.7+20421.8</f>
        <v>62769.3</v>
      </c>
      <c r="D22" s="30">
        <f>30102.9-25850.9+24051.2</f>
        <v>28303.2</v>
      </c>
      <c r="E22" s="30">
        <f>16334.87014-10380.3</f>
        <v>5954.570140000002</v>
      </c>
    </row>
    <row r="23" spans="1:5" s="6" customFormat="1" ht="102" customHeight="1">
      <c r="A23" s="26" t="s">
        <v>29</v>
      </c>
      <c r="B23" s="29" t="s">
        <v>74</v>
      </c>
      <c r="C23" s="28">
        <f>4706.2</f>
        <v>4706.2</v>
      </c>
      <c r="D23" s="31">
        <v>1568.5</v>
      </c>
      <c r="E23" s="30">
        <v>6000</v>
      </c>
    </row>
    <row r="24" spans="1:5" s="6" customFormat="1" ht="69.75" customHeight="1">
      <c r="A24" s="26" t="s">
        <v>30</v>
      </c>
      <c r="B24" s="29" t="s">
        <v>75</v>
      </c>
      <c r="C24" s="32">
        <f>3168.8+1</f>
        <v>3169.8</v>
      </c>
      <c r="D24" s="31">
        <f>7818.4+1571.8</f>
        <v>9390.199999999999</v>
      </c>
      <c r="E24" s="30">
        <v>3192.708</v>
      </c>
    </row>
    <row r="25" spans="1:5" s="6" customFormat="1" ht="69.75" customHeight="1">
      <c r="A25" s="33" t="s">
        <v>64</v>
      </c>
      <c r="B25" s="34" t="s">
        <v>65</v>
      </c>
      <c r="C25" s="28">
        <f>54022</f>
        <v>54022</v>
      </c>
      <c r="D25" s="31">
        <v>52251.9</v>
      </c>
      <c r="E25" s="30">
        <v>0</v>
      </c>
    </row>
    <row r="26" spans="1:5" s="6" customFormat="1" ht="94.5" customHeight="1">
      <c r="A26" s="33" t="s">
        <v>84</v>
      </c>
      <c r="B26" s="35" t="s">
        <v>86</v>
      </c>
      <c r="C26" s="28">
        <v>4674.9</v>
      </c>
      <c r="D26" s="31">
        <v>0</v>
      </c>
      <c r="E26" s="30">
        <v>0</v>
      </c>
    </row>
    <row r="27" spans="1:5" s="6" customFormat="1" ht="67.5" customHeight="1">
      <c r="A27" s="26" t="s">
        <v>44</v>
      </c>
      <c r="B27" s="29" t="s">
        <v>49</v>
      </c>
      <c r="C27" s="32">
        <f>15800.1+302-1274</f>
        <v>14828.1</v>
      </c>
      <c r="D27" s="31">
        <v>15410.5</v>
      </c>
      <c r="E27" s="31">
        <f>15878.1-33</f>
        <v>15845.1</v>
      </c>
    </row>
    <row r="28" spans="1:5" s="6" customFormat="1" ht="44.25" customHeight="1">
      <c r="A28" s="26" t="s">
        <v>35</v>
      </c>
      <c r="B28" s="29" t="s">
        <v>36</v>
      </c>
      <c r="C28" s="32">
        <f>131.7+139.2</f>
        <v>270.9</v>
      </c>
      <c r="D28" s="31">
        <f>177.4+133.1</f>
        <v>310.5</v>
      </c>
      <c r="E28" s="31">
        <f>203.4+184.3</f>
        <v>387.70000000000005</v>
      </c>
    </row>
    <row r="29" spans="1:5" s="6" customFormat="1" ht="18">
      <c r="A29" s="26" t="s">
        <v>54</v>
      </c>
      <c r="B29" s="29" t="s">
        <v>55</v>
      </c>
      <c r="C29" s="32">
        <f>324.7</f>
        <v>324.7</v>
      </c>
      <c r="D29" s="31">
        <f>324.7+4609.1</f>
        <v>4933.8</v>
      </c>
      <c r="E29" s="31">
        <v>324.68</v>
      </c>
    </row>
    <row r="30" spans="1:5" s="6" customFormat="1" ht="48" customHeight="1">
      <c r="A30" s="26" t="s">
        <v>33</v>
      </c>
      <c r="B30" s="29" t="s">
        <v>34</v>
      </c>
      <c r="C30" s="32">
        <f>1801.5+2114.2-24.9</f>
        <v>3890.7999999999997</v>
      </c>
      <c r="D30" s="31">
        <f>1801.5+2114.2</f>
        <v>3915.7</v>
      </c>
      <c r="E30" s="31">
        <f>906.69657+3311.13834</f>
        <v>4217.83491</v>
      </c>
    </row>
    <row r="31" spans="1:5" s="6" customFormat="1" ht="49.5" customHeight="1">
      <c r="A31" s="26" t="s">
        <v>73</v>
      </c>
      <c r="B31" s="29" t="s">
        <v>76</v>
      </c>
      <c r="C31" s="32">
        <f>71125.4-17487.1-68.3</f>
        <v>53569.99999999999</v>
      </c>
      <c r="D31" s="31">
        <v>0</v>
      </c>
      <c r="E31" s="31">
        <v>0</v>
      </c>
    </row>
    <row r="32" spans="1:5" s="6" customFormat="1" ht="52.5" customHeight="1">
      <c r="A32" s="26" t="s">
        <v>81</v>
      </c>
      <c r="B32" s="34" t="s">
        <v>82</v>
      </c>
      <c r="C32" s="32">
        <v>6568.4</v>
      </c>
      <c r="D32" s="31">
        <v>0</v>
      </c>
      <c r="E32" s="31">
        <v>0</v>
      </c>
    </row>
    <row r="33" spans="1:5" s="6" customFormat="1" ht="92.25" customHeight="1">
      <c r="A33" s="36" t="s">
        <v>87</v>
      </c>
      <c r="B33" s="34" t="s">
        <v>88</v>
      </c>
      <c r="C33" s="32">
        <v>1173.9</v>
      </c>
      <c r="D33" s="31">
        <v>0</v>
      </c>
      <c r="E33" s="31">
        <v>0</v>
      </c>
    </row>
    <row r="34" spans="1:5" s="6" customFormat="1" ht="114.75" customHeight="1">
      <c r="A34" s="26" t="s">
        <v>70</v>
      </c>
      <c r="B34" s="27" t="s">
        <v>83</v>
      </c>
      <c r="C34" s="28">
        <v>25000</v>
      </c>
      <c r="D34" s="31">
        <v>0</v>
      </c>
      <c r="E34" s="30">
        <v>0</v>
      </c>
    </row>
    <row r="35" spans="1:5" s="6" customFormat="1" ht="39" customHeight="1">
      <c r="A35" s="33" t="s">
        <v>22</v>
      </c>
      <c r="B35" s="29" t="s">
        <v>16</v>
      </c>
      <c r="C35" s="37">
        <f>36421.1+1276.5+1372.5+5000+340+2249.2+64997+1561.9+6184.4+65000+300+152.9+1000+619.3+85.3+2000-65000-1000-85.3+567+2334.5-2000-26255.1+1122.4-482.4-0.1</f>
        <v>97761.09999999995</v>
      </c>
      <c r="D35" s="31">
        <f>1372.5+340+1561.9+6184.4+161.3+619.3+102066.3+2000</f>
        <v>114305.7</v>
      </c>
      <c r="E35" s="30">
        <f>1372.5+340+1561.9+6184.4+161.3+619.3</f>
        <v>10239.399999999998</v>
      </c>
    </row>
    <row r="36" spans="1:5" s="5" customFormat="1" ht="35.25" customHeight="1">
      <c r="A36" s="22" t="s">
        <v>23</v>
      </c>
      <c r="B36" s="23" t="s">
        <v>17</v>
      </c>
      <c r="C36" s="24">
        <f>C38+C39+C42+C37+C40</f>
        <v>389965.39999999997</v>
      </c>
      <c r="D36" s="24">
        <f>D38+D39+D42+D37+D40</f>
        <v>361329.99999999994</v>
      </c>
      <c r="E36" s="24">
        <f>E38+E39+E42+E37+E40+E41</f>
        <v>362314.59999999986</v>
      </c>
    </row>
    <row r="37" spans="1:5" s="5" customFormat="1" ht="61.5" customHeight="1">
      <c r="A37" s="33" t="s">
        <v>60</v>
      </c>
      <c r="B37" s="29" t="s">
        <v>61</v>
      </c>
      <c r="C37" s="28">
        <v>15811.5</v>
      </c>
      <c r="D37" s="28">
        <v>15811.5</v>
      </c>
      <c r="E37" s="28">
        <v>15811.5</v>
      </c>
    </row>
    <row r="38" spans="1:5" s="6" customFormat="1" ht="54.75" customHeight="1">
      <c r="A38" s="33" t="s">
        <v>24</v>
      </c>
      <c r="B38" s="29" t="s">
        <v>14</v>
      </c>
      <c r="C38" s="28">
        <f>371081.6+453.5</f>
        <v>371535.1</v>
      </c>
      <c r="D38" s="30">
        <f>307048.1+25772.2+418.2+42.1+297.8+7728.2+226.8+4575.6-3182.4</f>
        <v>342926.5999999999</v>
      </c>
      <c r="E38" s="30">
        <f>307048.1+25772.2+420.6+42.1+297.8+7728.2+226.8+4758.8-3182.4</f>
        <v>343112.1999999999</v>
      </c>
    </row>
    <row r="39" spans="1:5" s="6" customFormat="1" ht="79.5" customHeight="1">
      <c r="A39" s="33" t="s">
        <v>25</v>
      </c>
      <c r="B39" s="29" t="s">
        <v>20</v>
      </c>
      <c r="C39" s="28">
        <v>30.6</v>
      </c>
      <c r="D39" s="30">
        <v>3.7</v>
      </c>
      <c r="E39" s="30">
        <v>3.3</v>
      </c>
    </row>
    <row r="40" spans="1:5" s="6" customFormat="1" ht="35.25" customHeight="1" hidden="1">
      <c r="A40" s="33"/>
      <c r="B40" s="29"/>
      <c r="C40" s="28"/>
      <c r="D40" s="30"/>
      <c r="E40" s="30"/>
    </row>
    <row r="41" spans="1:5" s="6" customFormat="1" ht="102.75" customHeight="1">
      <c r="A41" s="33" t="s">
        <v>79</v>
      </c>
      <c r="B41" s="35" t="s">
        <v>80</v>
      </c>
      <c r="C41" s="28">
        <v>0</v>
      </c>
      <c r="D41" s="30">
        <v>0</v>
      </c>
      <c r="E41" s="30">
        <v>800</v>
      </c>
    </row>
    <row r="42" spans="1:5" s="6" customFormat="1" ht="54.75" customHeight="1">
      <c r="A42" s="33" t="s">
        <v>46</v>
      </c>
      <c r="B42" s="29" t="s">
        <v>50</v>
      </c>
      <c r="C42" s="28">
        <v>2588.2</v>
      </c>
      <c r="D42" s="30">
        <v>2588.2</v>
      </c>
      <c r="E42" s="30">
        <v>2587.6</v>
      </c>
    </row>
    <row r="43" spans="1:5" s="5" customFormat="1" ht="22.5" customHeight="1">
      <c r="A43" s="22" t="s">
        <v>26</v>
      </c>
      <c r="B43" s="38" t="s">
        <v>12</v>
      </c>
      <c r="C43" s="24">
        <f>C44+C46+C45</f>
        <v>18130.7</v>
      </c>
      <c r="D43" s="24">
        <f>D44+D46+D45</f>
        <v>17113</v>
      </c>
      <c r="E43" s="24">
        <f>E44+E46+E45</f>
        <v>17113</v>
      </c>
    </row>
    <row r="44" spans="1:5" s="6" customFormat="1" ht="88.5" customHeight="1">
      <c r="A44" s="26" t="s">
        <v>27</v>
      </c>
      <c r="B44" s="29" t="s">
        <v>9</v>
      </c>
      <c r="C44" s="28">
        <v>16431.4</v>
      </c>
      <c r="D44" s="28">
        <f>17440.9-242.2-85.7</f>
        <v>17113</v>
      </c>
      <c r="E44" s="28">
        <f>17440.9-242.2-85.7</f>
        <v>17113</v>
      </c>
    </row>
    <row r="45" spans="1:5" s="6" customFormat="1" ht="31.5" hidden="1">
      <c r="A45" s="39" t="s">
        <v>59</v>
      </c>
      <c r="B45" s="40" t="s">
        <v>58</v>
      </c>
      <c r="C45" s="41">
        <v>0</v>
      </c>
      <c r="D45" s="41">
        <v>0</v>
      </c>
      <c r="E45" s="41">
        <v>0</v>
      </c>
    </row>
    <row r="46" spans="1:5" s="6" customFormat="1" ht="45.75" customHeight="1">
      <c r="A46" s="26" t="s">
        <v>37</v>
      </c>
      <c r="B46" s="29" t="s">
        <v>38</v>
      </c>
      <c r="C46" s="37">
        <f>104.2+1445.1+150</f>
        <v>1699.3</v>
      </c>
      <c r="D46" s="37">
        <v>0</v>
      </c>
      <c r="E46" s="37">
        <v>0</v>
      </c>
    </row>
    <row r="47" spans="1:5" s="6" customFormat="1" ht="31.5" hidden="1">
      <c r="A47" s="42" t="s">
        <v>66</v>
      </c>
      <c r="B47" s="43" t="s">
        <v>69</v>
      </c>
      <c r="C47" s="44">
        <f>C48</f>
        <v>0</v>
      </c>
      <c r="D47" s="44">
        <f>D48</f>
        <v>0</v>
      </c>
      <c r="E47" s="44">
        <f>E48</f>
        <v>0</v>
      </c>
    </row>
    <row r="48" spans="1:5" s="6" customFormat="1" ht="31.5" hidden="1">
      <c r="A48" s="45" t="s">
        <v>67</v>
      </c>
      <c r="B48" s="46" t="s">
        <v>68</v>
      </c>
      <c r="C48" s="37"/>
      <c r="D48" s="37"/>
      <c r="E48" s="37"/>
    </row>
    <row r="49" spans="1:5" s="5" customFormat="1" ht="30" customHeight="1">
      <c r="A49" s="42" t="s">
        <v>41</v>
      </c>
      <c r="B49" s="38" t="s">
        <v>42</v>
      </c>
      <c r="C49" s="44">
        <f>C50</f>
        <v>119.2</v>
      </c>
      <c r="D49" s="44">
        <f>D50</f>
        <v>0</v>
      </c>
      <c r="E49" s="44">
        <f>E50</f>
        <v>0</v>
      </c>
    </row>
    <row r="50" spans="1:5" s="6" customFormat="1" ht="52.5" customHeight="1">
      <c r="A50" s="45" t="s">
        <v>62</v>
      </c>
      <c r="B50" s="29" t="s">
        <v>63</v>
      </c>
      <c r="C50" s="37">
        <v>119.2</v>
      </c>
      <c r="D50" s="37">
        <v>0</v>
      </c>
      <c r="E50" s="37">
        <v>0</v>
      </c>
    </row>
    <row r="51" spans="1:5" s="5" customFormat="1" ht="18" hidden="1">
      <c r="A51" s="47" t="s">
        <v>40</v>
      </c>
      <c r="B51" s="38" t="s">
        <v>19</v>
      </c>
      <c r="C51" s="48">
        <f>C52</f>
        <v>0</v>
      </c>
      <c r="D51" s="48">
        <f>D52</f>
        <v>0</v>
      </c>
      <c r="E51" s="48">
        <f>E52</f>
        <v>0</v>
      </c>
    </row>
    <row r="52" spans="1:5" s="6" customFormat="1" ht="36" customHeight="1" hidden="1">
      <c r="A52" s="26" t="s">
        <v>51</v>
      </c>
      <c r="B52" s="29" t="s">
        <v>52</v>
      </c>
      <c r="C52" s="37"/>
      <c r="D52" s="49"/>
      <c r="E52" s="49"/>
    </row>
    <row r="53" spans="1:5" s="5" customFormat="1" ht="26.25" customHeight="1">
      <c r="A53" s="53" t="s">
        <v>10</v>
      </c>
      <c r="B53" s="54"/>
      <c r="C53" s="24">
        <f>C14+C15</f>
        <v>1307244.2999999998</v>
      </c>
      <c r="D53" s="24">
        <f>D14+D15</f>
        <v>1173499</v>
      </c>
      <c r="E53" s="24">
        <f>E14+E15</f>
        <v>1015942.8274499999</v>
      </c>
    </row>
    <row r="54" spans="1:3" s="6" customFormat="1" ht="18.75">
      <c r="A54" s="7"/>
      <c r="B54" s="17"/>
      <c r="C54" s="8"/>
    </row>
    <row r="55" spans="1:3" s="6" customFormat="1" ht="18">
      <c r="A55" s="9"/>
      <c r="B55" s="18"/>
      <c r="C55" s="10"/>
    </row>
    <row r="56" spans="1:3" s="6" customFormat="1" ht="18">
      <c r="A56" s="9"/>
      <c r="B56" s="18"/>
      <c r="C56" s="10"/>
    </row>
    <row r="57" spans="1:3" s="6" customFormat="1" ht="51" customHeight="1">
      <c r="A57" s="9"/>
      <c r="B57" s="18"/>
      <c r="C57" s="10"/>
    </row>
    <row r="58" spans="1:3" s="6" customFormat="1" ht="51" customHeight="1">
      <c r="A58" s="9"/>
      <c r="B58" s="18"/>
      <c r="C58" s="10"/>
    </row>
    <row r="59" spans="1:3" s="6" customFormat="1" ht="18">
      <c r="A59" s="9"/>
      <c r="B59" s="18"/>
      <c r="C59" s="10"/>
    </row>
  </sheetData>
  <sheetProtection/>
  <mergeCells count="11">
    <mergeCell ref="A7:E7"/>
    <mergeCell ref="A9:E9"/>
    <mergeCell ref="A53:B53"/>
    <mergeCell ref="C10:E10"/>
    <mergeCell ref="C2:E2"/>
    <mergeCell ref="A8:C8"/>
    <mergeCell ref="A11:A12"/>
    <mergeCell ref="B11:B12"/>
    <mergeCell ref="C11:E11"/>
    <mergeCell ref="A5:E5"/>
    <mergeCell ref="A6:E6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Zaika</cp:lastModifiedBy>
  <cp:lastPrinted>2022-10-21T06:27:52Z</cp:lastPrinted>
  <dcterms:created xsi:type="dcterms:W3CDTF">1996-10-08T23:32:33Z</dcterms:created>
  <dcterms:modified xsi:type="dcterms:W3CDTF">2022-11-09T13:39:43Z</dcterms:modified>
  <cp:category/>
  <cp:version/>
  <cp:contentType/>
  <cp:contentStatus/>
</cp:coreProperties>
</file>