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activeTab="1"/>
  </bookViews>
  <sheets>
    <sheet name="район" sheetId="1" r:id="rId1"/>
    <sheet name="консолидация" sheetId="2" r:id="rId2"/>
  </sheets>
  <definedNames>
    <definedName name="_xlnm.Print_Area" localSheetId="0">'район'!$A$1:$H$50</definedName>
  </definedNames>
  <calcPr fullCalcOnLoad="1"/>
</workbook>
</file>

<file path=xl/sharedStrings.xml><?xml version="1.0" encoding="utf-8"?>
<sst xmlns="http://schemas.openxmlformats.org/spreadsheetml/2006/main" count="150" uniqueCount="59">
  <si>
    <t>Прочие неналоговые доходы</t>
  </si>
  <si>
    <t>Налог на доходы  физических 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</si>
  <si>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</si>
  <si>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</si>
  <si>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</si>
  <si>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Наименование</t>
  </si>
  <si>
    <t>Государственная пошлина</t>
  </si>
  <si>
    <t>Единый налог на вмененный доход для отдельных видов деятельности</t>
  </si>
  <si>
    <t xml:space="preserve">Штрафы, санкции, возмещение ущерба   </t>
  </si>
  <si>
    <t>Доходы от оказания платных услуг и компенсации затрат государства</t>
  </si>
  <si>
    <t>из них:</t>
  </si>
  <si>
    <t>Единый сельскохозяйственный налог</t>
  </si>
  <si>
    <t>Субвенции от других бюджетов бюджетной системы Российской Федерации</t>
  </si>
  <si>
    <t xml:space="preserve">Субсидии от других бюджетов бюджетной системы Российской Федерации 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</si>
  <si>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</si>
  <si>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</si>
  <si>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</si>
  <si>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</si>
  <si>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</si>
  <si>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</si>
  <si>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</si>
  <si>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</si>
  <si>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</t>
  </si>
  <si>
    <t>НАЛОГОВЫЕ И НЕНАЛОГОВЫЕ ДОХОДЫ</t>
  </si>
  <si>
    <t>БЕЗВОЗМЕЗДНЫЕ ПОСТУПЛЕНИЯ</t>
  </si>
  <si>
    <t>Иные межбюджетные трансферты</t>
  </si>
  <si>
    <t xml:space="preserve">КУЛЬТУРА КИНЕМАТОГРАФИЯ </t>
  </si>
  <si>
    <t xml:space="preserve">ЗДРАВООХРАНЕНИЕ </t>
  </si>
  <si>
    <t>ФИЗИЧЕСКАЯ КУЛЬТУРА И СПОРТ</t>
  </si>
  <si>
    <t xml:space="preserve"> I. Доходы районного бюджета </t>
  </si>
  <si>
    <t xml:space="preserve">III. Дефицит (профицит)  районного бюджета </t>
  </si>
  <si>
    <t>Дефицит  ( - ), профицит ( + ) районного бюджета</t>
  </si>
  <si>
    <t xml:space="preserve">                                                          II. Расходы районного бюджета</t>
  </si>
  <si>
    <t>МЕЖБЮДЖЕТНЫЕ ТРАНСФЕРТЫ ОБЩЕГО ХАРАКТЕРА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</si>
  <si>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</si>
  <si>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Налоги на товары(работы,услуги), реализуемые на территории Российской федерации</t>
  </si>
  <si>
    <t>Налог,взимаемый в связи с применением патентной системы налогообложения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</si>
  <si>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</si>
  <si>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</si>
  <si>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</si>
  <si>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</si>
  <si>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</t>
  </si>
  <si>
    <t>Х</t>
  </si>
  <si>
    <t>Задолженность и перерасчеты по отмененным налогам, сборам и иным обязательным платежам</t>
  </si>
  <si>
    <t>Уточненный план на 2019 год</t>
  </si>
  <si>
    <t>Годовой план в соответствии с решением  о  районном бюджете на 2020 год</t>
  </si>
  <si>
    <t>Уточненный план на 2020 год</t>
  </si>
  <si>
    <t>Фактическое исполнение за аналогичный период 2019 года</t>
  </si>
  <si>
    <t>в % от уточненного плана 2020 года</t>
  </si>
  <si>
    <t>в % к аналогичному периоду 2019 года</t>
  </si>
  <si>
    <t>Налог на имущество физических лиц</t>
  </si>
  <si>
    <t>Земельный налог</t>
  </si>
  <si>
    <t>Безвозмездные поступления от негосударственных организаций</t>
  </si>
  <si>
    <t>НАЦИОНАЛЬНАЯ ОБОРОНА</t>
  </si>
  <si>
    <t>СРЕДСТВА МАССОВОЙ ИНФОРМАЦИИ</t>
  </si>
  <si>
    <t>Налог, взимаемый в связи с применением патентной системы налогообложения</t>
  </si>
  <si>
    <t xml:space="preserve">Сведения об исполнении районного бюджета за  9 месяцев  2020 года </t>
  </si>
  <si>
    <t>Фактическое исполнение за 9 месяцев 2020 года</t>
  </si>
  <si>
    <t xml:space="preserve">Сведения об исполнении консолидированного бюджета  за  9  месяцев 2020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</si>
</sst>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#,##0.0;[Red]#,##0.0"/>
    <numFmt numFmtId="182" formatCode="#,##0.0"/>
    <numFmt numFmtId="183" formatCode="#,##0.000"/>
    <numFmt numFmtId="184" formatCode="#,##0.0000"/>
  </numFmts>
  <fonts count="6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182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18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2" fontId="4" fillId="0" borderId="11" xfId="0" applyNumberFormat="1" applyFont="1" applyFill="1" applyBorder="1" applyAlignment="1">
      <alignment horizontal="center" vertical="center"/>
    </xf>
    <xf numFmtId="182" fontId="5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182" fontId="57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182" fontId="8" fillId="0" borderId="14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182" fontId="59" fillId="0" borderId="0" xfId="0" applyNumberFormat="1" applyFont="1" applyBorder="1" applyAlignment="1">
      <alignment horizontal="center" vertical="center"/>
    </xf>
    <xf numFmtId="182" fontId="60" fillId="0" borderId="0" xfId="57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justify" vertical="center"/>
    </xf>
    <xf numFmtId="0" fontId="59" fillId="0" borderId="0" xfId="0" applyFont="1" applyBorder="1" applyAlignment="1">
      <alignment horizontal="center" vertical="center"/>
    </xf>
    <xf numFmtId="182" fontId="60" fillId="0" borderId="0" xfId="0" applyNumberFormat="1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/>
    </xf>
    <xf numFmtId="182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3" fillId="0" borderId="10" xfId="0" applyFont="1" applyBorder="1" applyAlignment="1">
      <alignment horizontal="justify" vertical="center"/>
    </xf>
    <xf numFmtId="182" fontId="6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182" fontId="63" fillId="0" borderId="10" xfId="0" applyNumberFormat="1" applyFont="1" applyFill="1" applyBorder="1" applyAlignment="1">
      <alignment horizontal="center" vertical="center"/>
    </xf>
    <xf numFmtId="182" fontId="61" fillId="0" borderId="10" xfId="57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82" fontId="6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="80" zoomScaleNormal="80" zoomScaleSheetLayoutView="80" workbookViewId="0" topLeftCell="A1">
      <pane ySplit="4" topLeftCell="A20" activePane="bottomLeft" state="frozen"/>
      <selection pane="topLeft" activeCell="A1" sqref="A1"/>
      <selection pane="bottomLeft" activeCell="G24" sqref="G24"/>
    </sheetView>
  </sheetViews>
  <sheetFormatPr defaultColWidth="9.125" defaultRowHeight="12.75"/>
  <cols>
    <col min="1" max="1" width="68.50390625" style="1" customWidth="1"/>
    <col min="2" max="2" width="27.00390625" style="23" customWidth="1"/>
    <col min="3" max="3" width="20.50390625" style="1" customWidth="1"/>
    <col min="4" max="4" width="25.375" style="1" customWidth="1"/>
    <col min="5" max="5" width="21.375" style="30" customWidth="1"/>
    <col min="6" max="6" width="17.375" style="30" customWidth="1"/>
    <col min="7" max="7" width="17.50390625" style="1" customWidth="1"/>
    <col min="8" max="8" width="18.50390625" style="1" customWidth="1"/>
    <col min="9" max="16384" width="9.125" style="1" customWidth="1"/>
  </cols>
  <sheetData>
    <row r="1" spans="1:10" ht="26.25" customHeight="1">
      <c r="A1" s="63" t="s">
        <v>56</v>
      </c>
      <c r="B1" s="63"/>
      <c r="C1" s="63"/>
      <c r="D1" s="63"/>
      <c r="E1" s="63"/>
      <c r="F1" s="63"/>
      <c r="G1" s="63"/>
      <c r="H1" s="63"/>
      <c r="I1" s="24"/>
      <c r="J1" s="24"/>
    </row>
    <row r="2" spans="1:8" ht="20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8" ht="12.75" customHeight="1">
      <c r="A3" s="2"/>
      <c r="B3" s="20"/>
      <c r="C3" s="2"/>
      <c r="D3" s="2"/>
      <c r="E3" s="2"/>
      <c r="F3" s="9" t="s">
        <v>41</v>
      </c>
      <c r="G3" s="9"/>
      <c r="H3" s="9"/>
    </row>
    <row r="4" spans="1:8" ht="81.75" customHeight="1">
      <c r="A4" s="10" t="s">
        <v>5</v>
      </c>
      <c r="B4" s="11" t="s">
        <v>45</v>
      </c>
      <c r="C4" s="11" t="s">
        <v>46</v>
      </c>
      <c r="D4" s="11" t="s">
        <v>57</v>
      </c>
      <c r="E4" s="11" t="s">
        <v>44</v>
      </c>
      <c r="F4" s="11" t="s">
        <v>47</v>
      </c>
      <c r="G4" s="17" t="s">
        <v>48</v>
      </c>
      <c r="H4" s="11" t="s">
        <v>49</v>
      </c>
    </row>
    <row r="5" spans="1:8" ht="19.5" customHeight="1">
      <c r="A5" s="12" t="s">
        <v>23</v>
      </c>
      <c r="B5" s="13">
        <f>B7+B8+B9+B10+B11+B12+B13+B14+B15+B16+B17+B18+B19+B20</f>
        <v>357859</v>
      </c>
      <c r="C5" s="13">
        <f>C7+C8+C9+C10+C11+C12+C13+C14+C15+C16+C17+C18+C19+C20</f>
        <v>357859</v>
      </c>
      <c r="D5" s="13">
        <f>D7+D8+D9+D10+D11+D12+D13+D14+D15+D16+D17+D18+D19+D20</f>
        <v>249911.33446000007</v>
      </c>
      <c r="E5" s="13">
        <f>E7+E8+E9+E10+E11+E12+E13+E14+E15+E16+E17+E18+E19+E20</f>
        <v>336849.9</v>
      </c>
      <c r="F5" s="13">
        <f>F7+F8+F9+F10+F11+F12+F13+F14+F15+F16+F17+F18+F19+F20</f>
        <v>258426.94544000007</v>
      </c>
      <c r="G5" s="13">
        <f>D5/C5*100</f>
        <v>69.83514022561961</v>
      </c>
      <c r="H5" s="13">
        <f>D5/F5*100</f>
        <v>96.70482852881257</v>
      </c>
    </row>
    <row r="6" spans="1:8" ht="19.5" customHeight="1">
      <c r="A6" s="3" t="s">
        <v>10</v>
      </c>
      <c r="B6" s="4"/>
      <c r="C6" s="4"/>
      <c r="D6" s="31"/>
      <c r="E6" s="4"/>
      <c r="F6" s="4"/>
      <c r="G6" s="13"/>
      <c r="H6" s="13"/>
    </row>
    <row r="7" spans="1:8" ht="15.75">
      <c r="A7" s="14" t="s">
        <v>1</v>
      </c>
      <c r="B7" s="27">
        <v>273824</v>
      </c>
      <c r="C7" s="27">
        <v>273824</v>
      </c>
      <c r="D7" s="26">
        <v>192393.63037</v>
      </c>
      <c r="E7" s="27">
        <v>252170.9</v>
      </c>
      <c r="F7" s="27">
        <v>193615.45</v>
      </c>
      <c r="G7" s="13">
        <f aca="true" t="shared" si="0" ref="G7:G13">D7/C7*100</f>
        <v>70.26178507727592</v>
      </c>
      <c r="H7" s="13">
        <f aca="true" t="shared" si="1" ref="H7:H31">D7/F7*100</f>
        <v>99.36894517973643</v>
      </c>
    </row>
    <row r="8" spans="1:8" ht="30.75">
      <c r="A8" s="14" t="s">
        <v>35</v>
      </c>
      <c r="B8" s="27">
        <v>23561</v>
      </c>
      <c r="C8" s="27">
        <v>23561</v>
      </c>
      <c r="D8" s="26">
        <v>16489.52485</v>
      </c>
      <c r="E8" s="27">
        <v>21817</v>
      </c>
      <c r="F8" s="18">
        <v>17154.59327</v>
      </c>
      <c r="G8" s="13">
        <f t="shared" si="0"/>
        <v>69.98652370442682</v>
      </c>
      <c r="H8" s="13">
        <f t="shared" si="1"/>
        <v>96.12308837911608</v>
      </c>
    </row>
    <row r="9" spans="1:8" ht="30.75">
      <c r="A9" s="14" t="s">
        <v>38</v>
      </c>
      <c r="B9" s="27">
        <v>23403</v>
      </c>
      <c r="C9" s="27">
        <v>23403</v>
      </c>
      <c r="D9" s="26">
        <v>10146.46772</v>
      </c>
      <c r="E9" s="27">
        <v>17189</v>
      </c>
      <c r="F9" s="18">
        <v>14857.06129</v>
      </c>
      <c r="G9" s="13">
        <f t="shared" si="0"/>
        <v>43.35541477588344</v>
      </c>
      <c r="H9" s="13">
        <f t="shared" si="1"/>
        <v>68.29390767088907</v>
      </c>
    </row>
    <row r="10" spans="1:8" ht="30.75">
      <c r="A10" s="14" t="s">
        <v>7</v>
      </c>
      <c r="B10" s="27">
        <v>17120</v>
      </c>
      <c r="C10" s="27">
        <v>17120</v>
      </c>
      <c r="D10" s="26">
        <v>11575.39001</v>
      </c>
      <c r="E10" s="27">
        <v>20599</v>
      </c>
      <c r="F10" s="18">
        <v>13064.47331</v>
      </c>
      <c r="G10" s="13">
        <f t="shared" si="0"/>
        <v>67.6132594042056</v>
      </c>
      <c r="H10" s="13">
        <f t="shared" si="1"/>
        <v>88.60204108756375</v>
      </c>
    </row>
    <row r="11" spans="1:8" ht="15.75">
      <c r="A11" s="14" t="s">
        <v>11</v>
      </c>
      <c r="B11" s="60">
        <v>6</v>
      </c>
      <c r="C11" s="60">
        <v>6</v>
      </c>
      <c r="D11" s="26">
        <v>20.4511</v>
      </c>
      <c r="E11" s="27">
        <v>48</v>
      </c>
      <c r="F11" s="18">
        <v>46.29344</v>
      </c>
      <c r="G11" s="13">
        <f t="shared" si="0"/>
        <v>340.8516666666667</v>
      </c>
      <c r="H11" s="13">
        <f t="shared" si="1"/>
        <v>44.17710155045726</v>
      </c>
    </row>
    <row r="12" spans="1:8" ht="30.75">
      <c r="A12" s="14" t="s">
        <v>55</v>
      </c>
      <c r="B12" s="60">
        <v>144</v>
      </c>
      <c r="C12" s="60">
        <v>144</v>
      </c>
      <c r="D12" s="26">
        <v>117.53382</v>
      </c>
      <c r="E12" s="27">
        <v>192</v>
      </c>
      <c r="F12" s="18">
        <v>89.63731</v>
      </c>
      <c r="G12" s="13">
        <f t="shared" si="0"/>
        <v>81.62070833333334</v>
      </c>
      <c r="H12" s="13">
        <f t="shared" si="1"/>
        <v>131.1215385646892</v>
      </c>
    </row>
    <row r="13" spans="1:8" ht="15.75">
      <c r="A13" s="14" t="s">
        <v>6</v>
      </c>
      <c r="B13" s="27">
        <v>2515</v>
      </c>
      <c r="C13" s="27">
        <v>2515</v>
      </c>
      <c r="D13" s="26">
        <v>2742.82311</v>
      </c>
      <c r="E13" s="27">
        <v>2217</v>
      </c>
      <c r="F13" s="18">
        <v>2432.55157</v>
      </c>
      <c r="G13" s="13">
        <f t="shared" si="0"/>
        <v>109.05857296222663</v>
      </c>
      <c r="H13" s="13">
        <f t="shared" si="1"/>
        <v>112.75498303207605</v>
      </c>
    </row>
    <row r="14" spans="1:8" ht="37.5" customHeight="1">
      <c r="A14" s="14" t="s">
        <v>43</v>
      </c>
      <c r="B14" s="27">
        <v>0</v>
      </c>
      <c r="C14" s="27">
        <v>0</v>
      </c>
      <c r="D14" s="26">
        <v>0</v>
      </c>
      <c r="E14" s="27">
        <v>0</v>
      </c>
      <c r="F14" s="18">
        <v>0</v>
      </c>
      <c r="G14" s="13">
        <v>0</v>
      </c>
      <c r="H14" s="13">
        <v>0</v>
      </c>
    </row>
    <row r="15" spans="1:8" ht="30.75">
      <c r="A15" s="14" t="s">
        <v>2</v>
      </c>
      <c r="B15" s="27">
        <v>6118</v>
      </c>
      <c r="C15" s="27">
        <v>6118</v>
      </c>
      <c r="D15" s="26">
        <v>6621.10296</v>
      </c>
      <c r="E15" s="27">
        <v>8682</v>
      </c>
      <c r="F15" s="18">
        <v>5953.92924</v>
      </c>
      <c r="G15" s="13">
        <f>D15/C15*100</f>
        <v>108.22332396207912</v>
      </c>
      <c r="H15" s="13">
        <f t="shared" si="1"/>
        <v>111.20560378040368</v>
      </c>
    </row>
    <row r="16" spans="1:8" ht="23.25" customHeight="1">
      <c r="A16" s="14" t="s">
        <v>4</v>
      </c>
      <c r="B16" s="27">
        <v>1690</v>
      </c>
      <c r="C16" s="27">
        <v>1690</v>
      </c>
      <c r="D16" s="26">
        <v>1437.10948</v>
      </c>
      <c r="E16" s="27">
        <v>1735</v>
      </c>
      <c r="F16" s="18">
        <v>1907.5087</v>
      </c>
      <c r="G16" s="13">
        <f>D16/C16*100</f>
        <v>85.03606390532545</v>
      </c>
      <c r="H16" s="13">
        <f t="shared" si="1"/>
        <v>75.33960290718464</v>
      </c>
    </row>
    <row r="17" spans="1:8" ht="30.75">
      <c r="A17" s="14" t="s">
        <v>9</v>
      </c>
      <c r="B17" s="27">
        <v>5105</v>
      </c>
      <c r="C17" s="27">
        <v>5105</v>
      </c>
      <c r="D17" s="26">
        <v>5407.40019</v>
      </c>
      <c r="E17" s="27">
        <v>7380</v>
      </c>
      <c r="F17" s="18">
        <v>5805.28714</v>
      </c>
      <c r="G17" s="13">
        <f aca="true" t="shared" si="2" ref="G17:G31">D17/C17*100</f>
        <v>105.92360803134181</v>
      </c>
      <c r="H17" s="13">
        <f t="shared" si="1"/>
        <v>93.14612799669372</v>
      </c>
    </row>
    <row r="18" spans="1:8" ht="15.75">
      <c r="A18" s="14" t="s">
        <v>3</v>
      </c>
      <c r="B18" s="27">
        <v>3233</v>
      </c>
      <c r="C18" s="27">
        <v>3233</v>
      </c>
      <c r="D18" s="26">
        <v>1472.91208</v>
      </c>
      <c r="E18" s="27">
        <v>1134</v>
      </c>
      <c r="F18" s="18">
        <v>779.4812</v>
      </c>
      <c r="G18" s="13">
        <f t="shared" si="2"/>
        <v>45.55867862666255</v>
      </c>
      <c r="H18" s="13">
        <f t="shared" si="1"/>
        <v>188.9605650527556</v>
      </c>
    </row>
    <row r="19" spans="1:8" ht="15.75">
      <c r="A19" s="14" t="s">
        <v>8</v>
      </c>
      <c r="B19" s="27">
        <v>1120</v>
      </c>
      <c r="C19" s="27">
        <v>1120</v>
      </c>
      <c r="D19" s="26">
        <v>1348.15239</v>
      </c>
      <c r="E19" s="27">
        <v>3623</v>
      </c>
      <c r="F19" s="18">
        <v>2710.09685</v>
      </c>
      <c r="G19" s="13">
        <f t="shared" si="2"/>
        <v>120.37074910714284</v>
      </c>
      <c r="H19" s="13">
        <f t="shared" si="1"/>
        <v>49.74554285762887</v>
      </c>
    </row>
    <row r="20" spans="1:8" ht="15.75">
      <c r="A20" s="14" t="s">
        <v>0</v>
      </c>
      <c r="B20" s="27">
        <v>20</v>
      </c>
      <c r="C20" s="27">
        <v>20</v>
      </c>
      <c r="D20" s="26">
        <v>138.83638</v>
      </c>
      <c r="E20" s="27">
        <v>63</v>
      </c>
      <c r="F20" s="18">
        <v>10.58212</v>
      </c>
      <c r="G20" s="13">
        <f t="shared" si="2"/>
        <v>694.1818999999999</v>
      </c>
      <c r="H20" s="13">
        <f t="shared" si="1"/>
        <v>1311.9902250210732</v>
      </c>
    </row>
    <row r="21" spans="1:8" ht="24" customHeight="1">
      <c r="A21" s="8" t="s">
        <v>24</v>
      </c>
      <c r="B21" s="19">
        <f>B23+B24+B25+B26+B28+B30+B29+B27</f>
        <v>611195.5</v>
      </c>
      <c r="C21" s="19">
        <f>C23+C24+C25+C26+C28+C30+C29+C27</f>
        <v>715819.2999999999</v>
      </c>
      <c r="D21" s="19">
        <f>D23+D24+D25+D26+D28+D30+D29+D27</f>
        <v>507199.08717</v>
      </c>
      <c r="E21" s="19">
        <f>E23+E24+E25+E26+E28</f>
        <v>535540.9881900001</v>
      </c>
      <c r="F21" s="19">
        <f>F23+F24+F25+F26+F28+F30+F29</f>
        <v>375970.59262000007</v>
      </c>
      <c r="G21" s="13">
        <f t="shared" si="2"/>
        <v>70.85574350537908</v>
      </c>
      <c r="H21" s="13">
        <f t="shared" si="1"/>
        <v>134.9039252340235</v>
      </c>
    </row>
    <row r="22" spans="1:8" ht="15.75">
      <c r="A22" s="5" t="s">
        <v>10</v>
      </c>
      <c r="B22" s="28"/>
      <c r="C22" s="28"/>
      <c r="D22" s="25"/>
      <c r="E22" s="28"/>
      <c r="F22" s="25"/>
      <c r="G22" s="13"/>
      <c r="H22" s="13"/>
    </row>
    <row r="23" spans="1:8" s="59" customFormat="1" ht="15.75">
      <c r="A23" s="14" t="s">
        <v>39</v>
      </c>
      <c r="B23" s="18">
        <v>41707.1</v>
      </c>
      <c r="C23" s="18">
        <v>61919.6</v>
      </c>
      <c r="D23" s="26">
        <v>47469.5</v>
      </c>
      <c r="E23" s="18">
        <v>13740.6</v>
      </c>
      <c r="F23" s="26">
        <v>13507.2</v>
      </c>
      <c r="G23" s="13">
        <f t="shared" si="2"/>
        <v>76.66312443878837</v>
      </c>
      <c r="H23" s="13">
        <f t="shared" si="1"/>
        <v>351.43849206349205</v>
      </c>
    </row>
    <row r="24" spans="1:8" ht="30.75">
      <c r="A24" s="14" t="s">
        <v>13</v>
      </c>
      <c r="B24" s="18">
        <v>214278</v>
      </c>
      <c r="C24" s="18">
        <v>284545.1</v>
      </c>
      <c r="D24" s="26">
        <v>192758.24056</v>
      </c>
      <c r="E24" s="18">
        <v>220493.06596</v>
      </c>
      <c r="F24" s="26">
        <v>147336.67804</v>
      </c>
      <c r="G24" s="13">
        <f t="shared" si="2"/>
        <v>67.74259706457781</v>
      </c>
      <c r="H24" s="13">
        <f t="shared" si="1"/>
        <v>130.82841497734097</v>
      </c>
    </row>
    <row r="25" spans="1:8" ht="41.25" customHeight="1">
      <c r="A25" s="14" t="s">
        <v>12</v>
      </c>
      <c r="B25" s="29">
        <v>320214.7</v>
      </c>
      <c r="C25" s="18">
        <v>334326.7</v>
      </c>
      <c r="D25" s="26">
        <v>235395.5122</v>
      </c>
      <c r="E25" s="18">
        <v>286104.07</v>
      </c>
      <c r="F25" s="26">
        <v>207299.52656</v>
      </c>
      <c r="G25" s="13">
        <f t="shared" si="2"/>
        <v>70.40882831075112</v>
      </c>
      <c r="H25" s="13">
        <f t="shared" si="1"/>
        <v>113.55332841624603</v>
      </c>
    </row>
    <row r="26" spans="1:8" ht="22.5" customHeight="1">
      <c r="A26" s="14" t="s">
        <v>25</v>
      </c>
      <c r="B26" s="18">
        <v>14995.7</v>
      </c>
      <c r="C26" s="18">
        <v>15027.9</v>
      </c>
      <c r="D26" s="26">
        <v>11482.73913</v>
      </c>
      <c r="E26" s="18">
        <v>15151.35223</v>
      </c>
      <c r="F26" s="26">
        <v>10332.88707</v>
      </c>
      <c r="G26" s="13">
        <f t="shared" si="2"/>
        <v>76.40947258099933</v>
      </c>
      <c r="H26" s="13">
        <f>D26/F26*100</f>
        <v>111.12808116657371</v>
      </c>
    </row>
    <row r="27" spans="1:8" ht="22.5" customHeight="1">
      <c r="A27" s="14" t="s">
        <v>52</v>
      </c>
      <c r="B27" s="18">
        <v>20000</v>
      </c>
      <c r="C27" s="18">
        <v>20000</v>
      </c>
      <c r="D27" s="26">
        <v>20000</v>
      </c>
      <c r="E27" s="18">
        <v>0</v>
      </c>
      <c r="F27" s="26">
        <v>0</v>
      </c>
      <c r="G27" s="13">
        <f t="shared" si="2"/>
        <v>100</v>
      </c>
      <c r="H27" s="13">
        <v>0</v>
      </c>
    </row>
    <row r="28" spans="1:8" ht="26.25" customHeight="1">
      <c r="A28" s="14" t="s">
        <v>37</v>
      </c>
      <c r="B28" s="18">
        <v>0</v>
      </c>
      <c r="C28" s="18">
        <v>0</v>
      </c>
      <c r="D28" s="26">
        <v>16.3</v>
      </c>
      <c r="E28" s="18">
        <v>51.9</v>
      </c>
      <c r="F28" s="26">
        <v>-1958.3464</v>
      </c>
      <c r="G28" s="13">
        <v>0</v>
      </c>
      <c r="H28" s="13">
        <f t="shared" si="1"/>
        <v>-0.8323348719103016</v>
      </c>
    </row>
    <row r="29" spans="1:8" ht="69" customHeight="1">
      <c r="A29" s="14" t="s">
        <v>40</v>
      </c>
      <c r="B29" s="18">
        <v>0</v>
      </c>
      <c r="C29" s="18">
        <v>0</v>
      </c>
      <c r="D29" s="26">
        <v>90.32464</v>
      </c>
      <c r="E29" s="18">
        <v>0</v>
      </c>
      <c r="F29" s="26">
        <v>97.69507</v>
      </c>
      <c r="G29" s="13">
        <v>0</v>
      </c>
      <c r="H29" s="13">
        <f>D29/F29*100</f>
        <v>92.4556786744715</v>
      </c>
    </row>
    <row r="30" spans="1:8" ht="38.25" customHeight="1">
      <c r="A30" s="14" t="s">
        <v>34</v>
      </c>
      <c r="B30" s="18">
        <v>0</v>
      </c>
      <c r="C30" s="18">
        <v>0</v>
      </c>
      <c r="D30" s="26">
        <v>-13.52936</v>
      </c>
      <c r="E30" s="18">
        <v>0</v>
      </c>
      <c r="F30" s="26">
        <v>-645.04772</v>
      </c>
      <c r="G30" s="13">
        <v>0</v>
      </c>
      <c r="H30" s="13">
        <f>D30/F30*100</f>
        <v>2.097420017235314</v>
      </c>
    </row>
    <row r="31" spans="1:8" ht="24" customHeight="1">
      <c r="A31" s="15" t="s">
        <v>14</v>
      </c>
      <c r="B31" s="13">
        <f>B5+B21+B30+B29</f>
        <v>969054.5</v>
      </c>
      <c r="C31" s="13">
        <f>C5+C21+C30+C29</f>
        <v>1073678.2999999998</v>
      </c>
      <c r="D31" s="13">
        <f>D5+D21</f>
        <v>757110.4216300001</v>
      </c>
      <c r="E31" s="13">
        <f>E5+E21+E30+E29</f>
        <v>872390.8881900001</v>
      </c>
      <c r="F31" s="13">
        <f>F5+F21</f>
        <v>634397.5380600002</v>
      </c>
      <c r="G31" s="13">
        <f t="shared" si="2"/>
        <v>70.51557450960873</v>
      </c>
      <c r="H31" s="13">
        <f t="shared" si="1"/>
        <v>119.34321560346189</v>
      </c>
    </row>
    <row r="32" spans="1:8" ht="68.25" customHeight="1">
      <c r="A32" s="62" t="s">
        <v>32</v>
      </c>
      <c r="B32" s="62"/>
      <c r="C32" s="62"/>
      <c r="D32" s="62"/>
      <c r="E32" s="62"/>
      <c r="F32" s="62"/>
      <c r="G32" s="62"/>
      <c r="H32" s="62"/>
    </row>
    <row r="33" spans="1:8" ht="12.75" customHeight="1">
      <c r="A33" s="37"/>
      <c r="B33" s="38"/>
      <c r="C33" s="37"/>
      <c r="D33" s="39"/>
      <c r="E33" s="39"/>
      <c r="F33" s="40" t="s">
        <v>41</v>
      </c>
      <c r="G33" s="40"/>
      <c r="H33" s="40"/>
    </row>
    <row r="34" spans="1:8" ht="78">
      <c r="A34" s="45" t="s">
        <v>5</v>
      </c>
      <c r="B34" s="11" t="s">
        <v>45</v>
      </c>
      <c r="C34" s="11" t="s">
        <v>46</v>
      </c>
      <c r="D34" s="11" t="s">
        <v>57</v>
      </c>
      <c r="E34" s="11" t="s">
        <v>44</v>
      </c>
      <c r="F34" s="11" t="s">
        <v>47</v>
      </c>
      <c r="G34" s="17" t="s">
        <v>48</v>
      </c>
      <c r="H34" s="11" t="s">
        <v>49</v>
      </c>
    </row>
    <row r="35" spans="1:8" ht="15.75">
      <c r="A35" s="47" t="s">
        <v>15</v>
      </c>
      <c r="B35" s="48">
        <v>75192.6</v>
      </c>
      <c r="C35" s="48">
        <v>78395.7</v>
      </c>
      <c r="D35" s="48">
        <v>43500.8</v>
      </c>
      <c r="E35" s="48">
        <v>58017.5</v>
      </c>
      <c r="F35" s="48">
        <v>40178.6</v>
      </c>
      <c r="G35" s="51">
        <f>D35/C35*100</f>
        <v>55.488757674209175</v>
      </c>
      <c r="H35" s="51">
        <f aca="true" t="shared" si="3" ref="H35:H46">D35/F35*100</f>
        <v>108.268580786787</v>
      </c>
    </row>
    <row r="36" spans="1:8" ht="29.25" customHeight="1">
      <c r="A36" s="47" t="s">
        <v>16</v>
      </c>
      <c r="B36" s="48">
        <v>4044.3</v>
      </c>
      <c r="C36" s="48">
        <v>4451.3</v>
      </c>
      <c r="D36" s="48">
        <v>2099.8</v>
      </c>
      <c r="E36" s="48">
        <v>2933</v>
      </c>
      <c r="F36" s="55">
        <v>1806.9</v>
      </c>
      <c r="G36" s="51">
        <f aca="true" t="shared" si="4" ref="G36:G46">D36/C36*100</f>
        <v>47.17273605463573</v>
      </c>
      <c r="H36" s="51">
        <f t="shared" si="3"/>
        <v>116.21008356854281</v>
      </c>
    </row>
    <row r="37" spans="1:8" ht="15.75">
      <c r="A37" s="49" t="s">
        <v>17</v>
      </c>
      <c r="B37" s="48">
        <v>117424.5</v>
      </c>
      <c r="C37" s="48">
        <v>126716.6</v>
      </c>
      <c r="D37" s="48">
        <v>90492.4</v>
      </c>
      <c r="E37" s="48">
        <v>76602.2</v>
      </c>
      <c r="F37" s="48">
        <v>54390</v>
      </c>
      <c r="G37" s="51">
        <f t="shared" si="4"/>
        <v>71.41321657935897</v>
      </c>
      <c r="H37" s="51">
        <f t="shared" si="3"/>
        <v>166.37690751976467</v>
      </c>
    </row>
    <row r="38" spans="1:8" ht="15.75">
      <c r="A38" s="47" t="s">
        <v>18</v>
      </c>
      <c r="B38" s="48">
        <v>29056.8</v>
      </c>
      <c r="C38" s="48">
        <v>70849.8</v>
      </c>
      <c r="D38" s="48">
        <v>30939.3</v>
      </c>
      <c r="E38" s="48">
        <v>42695.5</v>
      </c>
      <c r="F38" s="48">
        <v>10535.8</v>
      </c>
      <c r="G38" s="51">
        <f t="shared" si="4"/>
        <v>43.668860039125015</v>
      </c>
      <c r="H38" s="51">
        <f t="shared" si="3"/>
        <v>293.65876345412784</v>
      </c>
    </row>
    <row r="39" spans="1:8" ht="15.75">
      <c r="A39" s="47" t="s">
        <v>19</v>
      </c>
      <c r="B39" s="48">
        <v>15700</v>
      </c>
      <c r="C39" s="48">
        <v>5300</v>
      </c>
      <c r="D39" s="48">
        <v>1381.2</v>
      </c>
      <c r="E39" s="48">
        <v>6350</v>
      </c>
      <c r="F39" s="55">
        <v>3152.6</v>
      </c>
      <c r="G39" s="51">
        <f t="shared" si="4"/>
        <v>26.060377358490566</v>
      </c>
      <c r="H39" s="51">
        <v>0</v>
      </c>
    </row>
    <row r="40" spans="1:8" ht="15.75">
      <c r="A40" s="47" t="s">
        <v>20</v>
      </c>
      <c r="B40" s="48">
        <v>528118.2</v>
      </c>
      <c r="C40" s="48">
        <v>581325.3</v>
      </c>
      <c r="D40" s="48">
        <v>344900.9</v>
      </c>
      <c r="E40" s="48">
        <v>469343.6</v>
      </c>
      <c r="F40" s="48">
        <v>325269.3</v>
      </c>
      <c r="G40" s="51">
        <f t="shared" si="4"/>
        <v>59.330103128145296</v>
      </c>
      <c r="H40" s="51">
        <f t="shared" si="3"/>
        <v>106.03549120682463</v>
      </c>
    </row>
    <row r="41" spans="1:8" ht="15.75">
      <c r="A41" s="47" t="s">
        <v>26</v>
      </c>
      <c r="B41" s="48">
        <v>125817.1</v>
      </c>
      <c r="C41" s="48">
        <v>144765</v>
      </c>
      <c r="D41" s="48">
        <v>88460.3</v>
      </c>
      <c r="E41" s="48">
        <v>88682.8</v>
      </c>
      <c r="F41" s="48">
        <v>40699.9</v>
      </c>
      <c r="G41" s="51">
        <f t="shared" si="4"/>
        <v>61.10613753324353</v>
      </c>
      <c r="H41" s="51">
        <f t="shared" si="3"/>
        <v>217.3477084710282</v>
      </c>
    </row>
    <row r="42" spans="1:8" ht="15.75">
      <c r="A42" s="47" t="s">
        <v>27</v>
      </c>
      <c r="B42" s="48">
        <v>1136.2</v>
      </c>
      <c r="C42" s="48">
        <v>1136.2</v>
      </c>
      <c r="D42" s="48">
        <v>430.5</v>
      </c>
      <c r="E42" s="48">
        <v>1141.8</v>
      </c>
      <c r="F42" s="48">
        <v>845</v>
      </c>
      <c r="G42" s="51">
        <f t="shared" si="4"/>
        <v>37.88945608167576</v>
      </c>
      <c r="H42" s="51">
        <v>0</v>
      </c>
    </row>
    <row r="43" spans="1:8" ht="15.75">
      <c r="A43" s="47" t="s">
        <v>21</v>
      </c>
      <c r="B43" s="48">
        <v>16715.1</v>
      </c>
      <c r="C43" s="48">
        <v>17071</v>
      </c>
      <c r="D43" s="48">
        <v>13458.1</v>
      </c>
      <c r="E43" s="48">
        <v>16556.9</v>
      </c>
      <c r="F43" s="48">
        <v>11327.2</v>
      </c>
      <c r="G43" s="51">
        <f t="shared" si="4"/>
        <v>78.83603772479644</v>
      </c>
      <c r="H43" s="51">
        <f t="shared" si="3"/>
        <v>118.81223956494102</v>
      </c>
    </row>
    <row r="44" spans="1:8" ht="15.75">
      <c r="A44" s="47" t="s">
        <v>28</v>
      </c>
      <c r="B44" s="48">
        <v>14669.9</v>
      </c>
      <c r="C44" s="48">
        <v>15589.8</v>
      </c>
      <c r="D44" s="48">
        <v>8333.6</v>
      </c>
      <c r="E44" s="48">
        <v>93962.5</v>
      </c>
      <c r="F44" s="48">
        <v>81535.9</v>
      </c>
      <c r="G44" s="51">
        <f t="shared" si="4"/>
        <v>53.45546447035883</v>
      </c>
      <c r="H44" s="51">
        <f t="shared" si="3"/>
        <v>10.220773916765499</v>
      </c>
    </row>
    <row r="45" spans="1:8" ht="46.5">
      <c r="A45" s="47" t="s">
        <v>33</v>
      </c>
      <c r="B45" s="48">
        <v>41179.8</v>
      </c>
      <c r="C45" s="48">
        <v>42529.3</v>
      </c>
      <c r="D45" s="48">
        <v>30906.9</v>
      </c>
      <c r="E45" s="48">
        <v>52348.9</v>
      </c>
      <c r="F45" s="48">
        <v>39274.5</v>
      </c>
      <c r="G45" s="51">
        <f t="shared" si="4"/>
        <v>72.67201670377833</v>
      </c>
      <c r="H45" s="51">
        <f t="shared" si="3"/>
        <v>78.69457281442158</v>
      </c>
    </row>
    <row r="46" spans="1:8" ht="17.25" customHeight="1">
      <c r="A46" s="50" t="s">
        <v>22</v>
      </c>
      <c r="B46" s="51">
        <f>SUM(B35:B45)</f>
        <v>969054.4999999999</v>
      </c>
      <c r="C46" s="54">
        <f>SUM(C35:C45)</f>
        <v>1088130</v>
      </c>
      <c r="D46" s="54">
        <f>SUM(D35:D45)</f>
        <v>654903.8</v>
      </c>
      <c r="E46" s="54">
        <f>SUM(E35:E45)</f>
        <v>908634.7000000002</v>
      </c>
      <c r="F46" s="54">
        <f>SUM(F35:F45)</f>
        <v>609015.7000000001</v>
      </c>
      <c r="G46" s="51">
        <f t="shared" si="4"/>
        <v>60.186172608052345</v>
      </c>
      <c r="H46" s="51">
        <f t="shared" si="3"/>
        <v>107.53479754298615</v>
      </c>
    </row>
    <row r="47" spans="1:8" ht="27.75" customHeight="1">
      <c r="A47" s="62" t="s">
        <v>30</v>
      </c>
      <c r="B47" s="62"/>
      <c r="C47" s="62"/>
      <c r="D47" s="62"/>
      <c r="E47" s="62"/>
      <c r="F47" s="62"/>
      <c r="G47" s="62"/>
      <c r="H47" s="62"/>
    </row>
    <row r="48" spans="1:8" ht="12.75">
      <c r="A48" s="41"/>
      <c r="B48" s="42"/>
      <c r="C48" s="41"/>
      <c r="D48" s="39"/>
      <c r="E48" s="39"/>
      <c r="F48" s="43" t="s">
        <v>41</v>
      </c>
      <c r="G48" s="43"/>
      <c r="H48" s="43"/>
    </row>
    <row r="49" spans="1:8" ht="78">
      <c r="A49" s="45" t="s">
        <v>5</v>
      </c>
      <c r="B49" s="46" t="s">
        <v>45</v>
      </c>
      <c r="C49" s="46" t="s">
        <v>46</v>
      </c>
      <c r="D49" s="11" t="s">
        <v>57</v>
      </c>
      <c r="E49" s="46" t="s">
        <v>44</v>
      </c>
      <c r="F49" s="46" t="s">
        <v>47</v>
      </c>
      <c r="G49" s="56" t="s">
        <v>48</v>
      </c>
      <c r="H49" s="46" t="s">
        <v>49</v>
      </c>
    </row>
    <row r="50" spans="1:8" ht="37.5" customHeight="1">
      <c r="A50" s="52" t="s">
        <v>31</v>
      </c>
      <c r="B50" s="53">
        <f>B31-B46</f>
        <v>0</v>
      </c>
      <c r="C50" s="53">
        <f>C31-C46</f>
        <v>-14451.700000000186</v>
      </c>
      <c r="D50" s="58">
        <f>D31-D46</f>
        <v>102206.62163000007</v>
      </c>
      <c r="E50" s="51">
        <f>E31-E46</f>
        <v>-36243.8118100001</v>
      </c>
      <c r="F50" s="51">
        <f>F31-F46</f>
        <v>25381.838060000096</v>
      </c>
      <c r="G50" s="51" t="s">
        <v>42</v>
      </c>
      <c r="H50" s="51" t="s">
        <v>42</v>
      </c>
    </row>
    <row r="51" spans="1:8" ht="12.75">
      <c r="A51" s="6"/>
      <c r="B51" s="21"/>
      <c r="C51" s="6"/>
      <c r="D51" s="6"/>
      <c r="E51" s="6"/>
      <c r="F51" s="6"/>
      <c r="G51" s="6"/>
      <c r="H51" s="6"/>
    </row>
    <row r="52" spans="1:8" ht="12.75">
      <c r="A52" s="7"/>
      <c r="B52" s="22"/>
      <c r="C52" s="7"/>
      <c r="D52" s="6"/>
      <c r="E52" s="6"/>
      <c r="F52" s="6"/>
      <c r="G52" s="6"/>
      <c r="H52" s="6"/>
    </row>
  </sheetData>
  <sheetProtection/>
  <mergeCells count="4">
    <mergeCell ref="A2:H2"/>
    <mergeCell ref="A32:H32"/>
    <mergeCell ref="A47:H47"/>
    <mergeCell ref="A1:H1"/>
  </mergeCells>
  <printOptions/>
  <pageMargins left="0.5511811023622047" right="0.2755905511811024" top="0.17" bottom="0.35433070866141736" header="0.15748031496062992" footer="0.3"/>
  <pageSetup fitToHeight="0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H30" sqref="H30"/>
    </sheetView>
  </sheetViews>
  <sheetFormatPr defaultColWidth="9.00390625" defaultRowHeight="12.75"/>
  <cols>
    <col min="1" max="1" width="56.875" style="0" customWidth="1"/>
    <col min="2" max="6" width="25.375" style="0" customWidth="1"/>
    <col min="7" max="7" width="22.50390625" style="0" customWidth="1"/>
    <col min="8" max="8" width="21.50390625" style="0" customWidth="1"/>
  </cols>
  <sheetData>
    <row r="1" spans="1:8" ht="20.25">
      <c r="A1" s="63" t="s">
        <v>58</v>
      </c>
      <c r="B1" s="63"/>
      <c r="C1" s="63"/>
      <c r="D1" s="63"/>
      <c r="E1" s="63"/>
      <c r="F1" s="63"/>
      <c r="G1" s="63"/>
      <c r="H1" s="63"/>
    </row>
    <row r="2" spans="1:8" ht="15">
      <c r="A2" s="61" t="s">
        <v>29</v>
      </c>
      <c r="B2" s="61"/>
      <c r="C2" s="61"/>
      <c r="D2" s="61"/>
      <c r="E2" s="61"/>
      <c r="F2" s="61"/>
      <c r="G2" s="61"/>
      <c r="H2" s="61"/>
    </row>
    <row r="3" spans="1:8" ht="15">
      <c r="A3" s="2"/>
      <c r="B3" s="20"/>
      <c r="C3" s="2"/>
      <c r="D3" s="2"/>
      <c r="E3" s="2"/>
      <c r="F3" s="9" t="s">
        <v>41</v>
      </c>
      <c r="G3" s="9"/>
      <c r="H3" s="9"/>
    </row>
    <row r="4" spans="1:8" ht="81.75" customHeight="1">
      <c r="A4" s="10" t="s">
        <v>5</v>
      </c>
      <c r="B4" s="11" t="s">
        <v>45</v>
      </c>
      <c r="C4" s="11" t="s">
        <v>46</v>
      </c>
      <c r="D4" s="11" t="s">
        <v>57</v>
      </c>
      <c r="E4" s="11" t="s">
        <v>44</v>
      </c>
      <c r="F4" s="11" t="s">
        <v>47</v>
      </c>
      <c r="G4" s="17" t="s">
        <v>48</v>
      </c>
      <c r="H4" s="11" t="s">
        <v>49</v>
      </c>
    </row>
    <row r="5" spans="1:8" ht="15.75">
      <c r="A5" s="12" t="s">
        <v>23</v>
      </c>
      <c r="B5" s="13">
        <f>SUM(B7:B22)</f>
        <v>410012.6</v>
      </c>
      <c r="C5" s="13">
        <f>SUM(C7:C22)</f>
        <v>410012.52673</v>
      </c>
      <c r="D5" s="13">
        <f>SUM(D7:D22)</f>
        <v>281911.99353999994</v>
      </c>
      <c r="E5" s="44">
        <f>SUM(E7:E22)</f>
        <v>386727.63758000004</v>
      </c>
      <c r="F5" s="13">
        <f>SUM(F7:F22)</f>
        <v>287786.79834</v>
      </c>
      <c r="G5" s="13">
        <f>D5/C5*100</f>
        <v>68.7569220843937</v>
      </c>
      <c r="H5" s="13">
        <f>D5/F5*100</f>
        <v>97.95862602666736</v>
      </c>
    </row>
    <row r="6" spans="1:8" ht="15.75">
      <c r="A6" s="3" t="s">
        <v>10</v>
      </c>
      <c r="B6" s="4"/>
      <c r="C6" s="32"/>
      <c r="D6" s="4"/>
      <c r="E6" s="4"/>
      <c r="F6" s="4"/>
      <c r="G6" s="13"/>
      <c r="H6" s="13"/>
    </row>
    <row r="7" spans="1:8" ht="15.75">
      <c r="A7" s="14" t="s">
        <v>1</v>
      </c>
      <c r="B7" s="27">
        <v>300828</v>
      </c>
      <c r="C7" s="27">
        <v>300828</v>
      </c>
      <c r="D7" s="27">
        <v>211421.04412</v>
      </c>
      <c r="E7" s="27">
        <v>276978.01582</v>
      </c>
      <c r="F7" s="27">
        <v>211334.26426</v>
      </c>
      <c r="G7" s="13">
        <f aca="true" t="shared" si="0" ref="G7:G12">D7/C7*100</f>
        <v>70.27970937545707</v>
      </c>
      <c r="H7" s="13">
        <f aca="true" t="shared" si="1" ref="H7:H33">D7/F7*100</f>
        <v>100.04106284435412</v>
      </c>
    </row>
    <row r="8" spans="1:8" ht="30.75">
      <c r="A8" s="14" t="s">
        <v>35</v>
      </c>
      <c r="B8" s="27">
        <v>25119</v>
      </c>
      <c r="C8" s="27">
        <v>25119</v>
      </c>
      <c r="D8" s="18">
        <v>17579.74138</v>
      </c>
      <c r="E8" s="27">
        <v>23263</v>
      </c>
      <c r="F8" s="18">
        <v>18291.19993</v>
      </c>
      <c r="G8" s="13">
        <f t="shared" si="0"/>
        <v>69.98583295513356</v>
      </c>
      <c r="H8" s="13">
        <f>D8/F8*100</f>
        <v>96.11037792641962</v>
      </c>
    </row>
    <row r="9" spans="1:8" ht="30.75">
      <c r="A9" s="14" t="s">
        <v>38</v>
      </c>
      <c r="B9" s="27">
        <v>23403</v>
      </c>
      <c r="C9" s="27">
        <v>23403</v>
      </c>
      <c r="D9" s="18">
        <v>10146.46772</v>
      </c>
      <c r="E9" s="27">
        <v>17189</v>
      </c>
      <c r="F9" s="18">
        <v>14857.06129</v>
      </c>
      <c r="G9" s="13">
        <f t="shared" si="0"/>
        <v>43.35541477588344</v>
      </c>
      <c r="H9" s="13">
        <f t="shared" si="1"/>
        <v>68.29390767088907</v>
      </c>
    </row>
    <row r="10" spans="1:8" ht="30.75">
      <c r="A10" s="14" t="s">
        <v>7</v>
      </c>
      <c r="B10" s="27">
        <v>17120</v>
      </c>
      <c r="C10" s="27">
        <v>17120</v>
      </c>
      <c r="D10" s="18">
        <v>11575.39001</v>
      </c>
      <c r="E10" s="27">
        <v>20599</v>
      </c>
      <c r="F10" s="18">
        <v>13064.47331</v>
      </c>
      <c r="G10" s="13">
        <f t="shared" si="0"/>
        <v>67.6132594042056</v>
      </c>
      <c r="H10" s="13">
        <f t="shared" si="1"/>
        <v>88.60204108756375</v>
      </c>
    </row>
    <row r="11" spans="1:8" ht="15.75">
      <c r="A11" s="14" t="s">
        <v>11</v>
      </c>
      <c r="B11" s="27">
        <v>8</v>
      </c>
      <c r="C11" s="27">
        <v>8</v>
      </c>
      <c r="D11" s="18">
        <v>30.523</v>
      </c>
      <c r="E11" s="27">
        <v>72</v>
      </c>
      <c r="F11" s="18">
        <v>68.30574</v>
      </c>
      <c r="G11" s="13">
        <f t="shared" si="0"/>
        <v>381.5375</v>
      </c>
      <c r="H11" s="13">
        <f t="shared" si="1"/>
        <v>44.68584924195243</v>
      </c>
    </row>
    <row r="12" spans="1:8" ht="30.75">
      <c r="A12" s="14" t="s">
        <v>36</v>
      </c>
      <c r="B12" s="27">
        <v>144</v>
      </c>
      <c r="C12" s="27">
        <v>144</v>
      </c>
      <c r="D12" s="18">
        <v>117.53382</v>
      </c>
      <c r="E12" s="27">
        <v>192</v>
      </c>
      <c r="F12" s="18">
        <v>89.63731</v>
      </c>
      <c r="G12" s="13">
        <f t="shared" si="0"/>
        <v>81.62070833333334</v>
      </c>
      <c r="H12" s="13">
        <f t="shared" si="1"/>
        <v>131.1215385646892</v>
      </c>
    </row>
    <row r="13" spans="1:8" ht="15.75">
      <c r="A13" s="33" t="s">
        <v>50</v>
      </c>
      <c r="B13" s="27">
        <v>7958</v>
      </c>
      <c r="C13" s="27">
        <v>7518.92673</v>
      </c>
      <c r="D13" s="18">
        <v>1041.65772</v>
      </c>
      <c r="E13" s="27">
        <v>8095</v>
      </c>
      <c r="F13" s="18">
        <v>1213.4822</v>
      </c>
      <c r="G13" s="13"/>
      <c r="H13" s="13"/>
    </row>
    <row r="14" spans="1:8" ht="15.75">
      <c r="A14" s="16" t="s">
        <v>51</v>
      </c>
      <c r="B14" s="27">
        <v>10596</v>
      </c>
      <c r="C14" s="27">
        <v>10585</v>
      </c>
      <c r="D14" s="18">
        <v>6945.39978</v>
      </c>
      <c r="E14" s="27">
        <v>10697.09</v>
      </c>
      <c r="F14" s="18">
        <v>5885.71969</v>
      </c>
      <c r="G14" s="13">
        <f>D14/C14*100</f>
        <v>65.61549154463864</v>
      </c>
      <c r="H14" s="13">
        <f t="shared" si="1"/>
        <v>118.00425684220785</v>
      </c>
    </row>
    <row r="15" spans="1:8" ht="15.75">
      <c r="A15" s="14" t="s">
        <v>6</v>
      </c>
      <c r="B15" s="27">
        <v>2554</v>
      </c>
      <c r="C15" s="27">
        <v>2554</v>
      </c>
      <c r="D15" s="18">
        <v>2771.50311</v>
      </c>
      <c r="E15" s="27">
        <v>2306</v>
      </c>
      <c r="F15" s="18">
        <v>2491.80157</v>
      </c>
      <c r="G15" s="13">
        <f>D15/C15*100</f>
        <v>108.51617501957713</v>
      </c>
      <c r="H15" s="13">
        <f t="shared" si="1"/>
        <v>111.2248721313712</v>
      </c>
    </row>
    <row r="16" spans="1:8" ht="30.75">
      <c r="A16" s="14" t="s">
        <v>43</v>
      </c>
      <c r="B16" s="27">
        <v>0</v>
      </c>
      <c r="C16" s="27">
        <v>0</v>
      </c>
      <c r="D16" s="18">
        <v>0</v>
      </c>
      <c r="E16" s="27">
        <v>0</v>
      </c>
      <c r="F16" s="18">
        <v>0.05358</v>
      </c>
      <c r="G16" s="13">
        <v>0</v>
      </c>
      <c r="H16" s="13">
        <v>0</v>
      </c>
    </row>
    <row r="17" spans="1:8" ht="30.75">
      <c r="A17" s="14" t="s">
        <v>2</v>
      </c>
      <c r="B17" s="27">
        <v>9963</v>
      </c>
      <c r="C17" s="27">
        <v>9963</v>
      </c>
      <c r="D17" s="18">
        <v>9241.08078</v>
      </c>
      <c r="E17" s="27">
        <v>12500</v>
      </c>
      <c r="F17" s="18">
        <v>8601.34505</v>
      </c>
      <c r="G17" s="13">
        <f aca="true" t="shared" si="2" ref="G17:G23">D17/C17*100</f>
        <v>92.75399759108703</v>
      </c>
      <c r="H17" s="13">
        <f t="shared" si="1"/>
        <v>107.43762430504984</v>
      </c>
    </row>
    <row r="18" spans="1:8" ht="15.75">
      <c r="A18" s="14" t="s">
        <v>4</v>
      </c>
      <c r="B18" s="27">
        <v>1690</v>
      </c>
      <c r="C18" s="27">
        <v>1690</v>
      </c>
      <c r="D18" s="18">
        <v>1437.10948</v>
      </c>
      <c r="E18" s="27">
        <v>1735</v>
      </c>
      <c r="F18" s="18">
        <v>1907.5087</v>
      </c>
      <c r="G18" s="13">
        <f t="shared" si="2"/>
        <v>85.03606390532545</v>
      </c>
      <c r="H18" s="13">
        <f t="shared" si="1"/>
        <v>75.33960290718464</v>
      </c>
    </row>
    <row r="19" spans="1:8" ht="30.75">
      <c r="A19" s="14" t="s">
        <v>9</v>
      </c>
      <c r="B19" s="27">
        <v>5268</v>
      </c>
      <c r="C19" s="27">
        <v>5718</v>
      </c>
      <c r="D19" s="18">
        <v>6001.17147</v>
      </c>
      <c r="E19" s="27">
        <v>7548.765</v>
      </c>
      <c r="F19" s="18">
        <v>6018.55288</v>
      </c>
      <c r="G19" s="13">
        <f t="shared" si="2"/>
        <v>104.9522817418678</v>
      </c>
      <c r="H19" s="13">
        <f t="shared" si="1"/>
        <v>99.71120283651973</v>
      </c>
    </row>
    <row r="20" spans="1:8" ht="30.75">
      <c r="A20" s="14" t="s">
        <v>3</v>
      </c>
      <c r="B20" s="27">
        <v>4221.6</v>
      </c>
      <c r="C20" s="27">
        <v>4221.6</v>
      </c>
      <c r="D20" s="18">
        <v>2095.61035</v>
      </c>
      <c r="E20" s="27">
        <v>1846.76676</v>
      </c>
      <c r="F20" s="18">
        <v>1144.87687</v>
      </c>
      <c r="G20" s="13">
        <f t="shared" si="2"/>
        <v>49.64019210725791</v>
      </c>
      <c r="H20" s="13">
        <f t="shared" si="1"/>
        <v>183.0424218457658</v>
      </c>
    </row>
    <row r="21" spans="1:8" ht="15.75">
      <c r="A21" s="14" t="s">
        <v>8</v>
      </c>
      <c r="B21" s="27">
        <v>1120</v>
      </c>
      <c r="C21" s="27">
        <v>1120</v>
      </c>
      <c r="D21" s="18">
        <v>1368.92442</v>
      </c>
      <c r="E21" s="27">
        <v>3643</v>
      </c>
      <c r="F21" s="18">
        <v>2825.04576</v>
      </c>
      <c r="G21" s="13">
        <f t="shared" si="2"/>
        <v>122.22539464285715</v>
      </c>
      <c r="H21" s="13">
        <f t="shared" si="1"/>
        <v>48.45671667987425</v>
      </c>
    </row>
    <row r="22" spans="1:8" ht="15.75">
      <c r="A22" s="14" t="s">
        <v>0</v>
      </c>
      <c r="B22" s="27">
        <v>20</v>
      </c>
      <c r="C22" s="27">
        <v>20</v>
      </c>
      <c r="D22" s="18">
        <v>138.83638</v>
      </c>
      <c r="E22" s="27">
        <v>63</v>
      </c>
      <c r="F22" s="18">
        <v>-6.5298</v>
      </c>
      <c r="G22" s="13">
        <f t="shared" si="2"/>
        <v>694.1818999999999</v>
      </c>
      <c r="H22" s="13">
        <f t="shared" si="1"/>
        <v>-2126.196514441484</v>
      </c>
    </row>
    <row r="23" spans="1:8" ht="15.75">
      <c r="A23" s="8" t="s">
        <v>24</v>
      </c>
      <c r="B23" s="19">
        <f>SUM(B25:B32)</f>
        <v>604325.1386500001</v>
      </c>
      <c r="C23" s="19">
        <f>SUM(C25:C32)</f>
        <v>739562.6929799999</v>
      </c>
      <c r="D23" s="19">
        <f>SUM(D25:D32)</f>
        <v>518224.93543</v>
      </c>
      <c r="E23" s="19">
        <f>SUM(E25:E32)</f>
        <v>601435.00263</v>
      </c>
      <c r="F23" s="19">
        <f>SUM(F25:F32)</f>
        <v>415335.47568</v>
      </c>
      <c r="G23" s="13">
        <f t="shared" si="2"/>
        <v>70.07180599414232</v>
      </c>
      <c r="H23" s="13">
        <f t="shared" si="1"/>
        <v>124.77261533740798</v>
      </c>
    </row>
    <row r="24" spans="1:8" ht="15.75">
      <c r="A24" s="5" t="s">
        <v>10</v>
      </c>
      <c r="B24" s="28"/>
      <c r="C24" s="34"/>
      <c r="D24" s="25"/>
      <c r="E24" s="34"/>
      <c r="F24" s="25"/>
      <c r="G24" s="13"/>
      <c r="H24" s="13"/>
    </row>
    <row r="25" spans="1:8" s="57" customFormat="1" ht="30.75">
      <c r="A25" s="14" t="s">
        <v>39</v>
      </c>
      <c r="B25" s="18">
        <v>41707.1</v>
      </c>
      <c r="C25" s="18">
        <v>62719.6</v>
      </c>
      <c r="D25" s="26">
        <v>47469.5</v>
      </c>
      <c r="E25" s="18">
        <v>13740.6</v>
      </c>
      <c r="F25" s="26">
        <v>13507.2</v>
      </c>
      <c r="G25" s="13">
        <f>D25/C25*100</f>
        <v>75.68527222750146</v>
      </c>
      <c r="H25" s="13">
        <f>E25/D25*100</f>
        <v>28.946165432540894</v>
      </c>
    </row>
    <row r="26" spans="1:8" ht="30.75">
      <c r="A26" s="14" t="s">
        <v>13</v>
      </c>
      <c r="B26" s="18">
        <v>214665.85465</v>
      </c>
      <c r="C26" s="18">
        <v>314232.57398</v>
      </c>
      <c r="D26" s="26">
        <v>208567.14752</v>
      </c>
      <c r="E26" s="18">
        <v>237198.91987</v>
      </c>
      <c r="F26" s="26">
        <v>159457.84256</v>
      </c>
      <c r="G26" s="13">
        <f>D26/C26*100</f>
        <v>66.373496826995</v>
      </c>
      <c r="H26" s="13">
        <f t="shared" si="1"/>
        <v>130.79767302227322</v>
      </c>
    </row>
    <row r="27" spans="1:8" ht="30.75">
      <c r="A27" s="14" t="s">
        <v>12</v>
      </c>
      <c r="B27" s="29">
        <v>321446.82</v>
      </c>
      <c r="C27" s="18">
        <v>335192.919</v>
      </c>
      <c r="D27" s="26">
        <v>236205.98616</v>
      </c>
      <c r="E27" s="18">
        <v>287304.77</v>
      </c>
      <c r="F27" s="26">
        <v>208200.85156</v>
      </c>
      <c r="G27" s="13">
        <f>D27/C27*100</f>
        <v>70.46866827159914</v>
      </c>
      <c r="H27" s="13">
        <f t="shared" si="1"/>
        <v>113.45101827882264</v>
      </c>
    </row>
    <row r="28" spans="1:8" ht="15.75">
      <c r="A28" s="14" t="s">
        <v>25</v>
      </c>
      <c r="B28" s="18">
        <v>5390.3</v>
      </c>
      <c r="C28" s="18">
        <v>5635.7</v>
      </c>
      <c r="D28" s="26">
        <v>4373.123</v>
      </c>
      <c r="E28" s="18">
        <v>60879.5</v>
      </c>
      <c r="F28" s="26">
        <v>35741.6872</v>
      </c>
      <c r="G28" s="13">
        <f>D28/C28*100</f>
        <v>77.59680252674912</v>
      </c>
      <c r="H28" s="13">
        <f t="shared" si="1"/>
        <v>12.235356925176156</v>
      </c>
    </row>
    <row r="29" spans="1:8" ht="30.75">
      <c r="A29" s="14" t="s">
        <v>52</v>
      </c>
      <c r="B29" s="18">
        <v>20606.5</v>
      </c>
      <c r="C29" s="18">
        <v>21220.3</v>
      </c>
      <c r="D29" s="26">
        <v>21149.69916</v>
      </c>
      <c r="E29" s="18">
        <v>0</v>
      </c>
      <c r="F29" s="26">
        <v>0</v>
      </c>
      <c r="G29" s="13">
        <f>D29/C29*100</f>
        <v>99.66729574982448</v>
      </c>
      <c r="H29" s="13">
        <v>0</v>
      </c>
    </row>
    <row r="30" spans="1:8" ht="15.75">
      <c r="A30" s="14" t="s">
        <v>37</v>
      </c>
      <c r="B30" s="18">
        <v>508.564</v>
      </c>
      <c r="C30" s="18">
        <v>561.6</v>
      </c>
      <c r="D30" s="26">
        <v>446.8</v>
      </c>
      <c r="E30" s="18">
        <v>2311.21276</v>
      </c>
      <c r="F30" s="26">
        <v>-928.79092</v>
      </c>
      <c r="G30" s="13">
        <f>D30/C30*100</f>
        <v>79.55840455840456</v>
      </c>
      <c r="H30" s="13">
        <f t="shared" si="1"/>
        <v>-48.10555210854128</v>
      </c>
    </row>
    <row r="31" spans="1:8" ht="78">
      <c r="A31" s="14" t="s">
        <v>40</v>
      </c>
      <c r="B31" s="18">
        <v>0</v>
      </c>
      <c r="C31" s="18">
        <v>0</v>
      </c>
      <c r="D31" s="26">
        <v>26.20895</v>
      </c>
      <c r="E31" s="18">
        <v>0</v>
      </c>
      <c r="F31" s="26">
        <v>0</v>
      </c>
      <c r="G31" s="13">
        <v>0</v>
      </c>
      <c r="H31" s="13">
        <v>0</v>
      </c>
    </row>
    <row r="32" spans="1:8" ht="46.5">
      <c r="A32" s="14" t="s">
        <v>34</v>
      </c>
      <c r="B32" s="18">
        <v>0</v>
      </c>
      <c r="C32" s="18">
        <v>0</v>
      </c>
      <c r="D32" s="26">
        <v>-13.52936</v>
      </c>
      <c r="E32" s="18">
        <v>0</v>
      </c>
      <c r="F32" s="26">
        <v>-643.31472</v>
      </c>
      <c r="G32" s="13">
        <v>0</v>
      </c>
      <c r="H32" s="13">
        <f t="shared" si="1"/>
        <v>2.1030701738023345</v>
      </c>
    </row>
    <row r="33" spans="1:8" ht="15.75">
      <c r="A33" s="15" t="s">
        <v>14</v>
      </c>
      <c r="B33" s="13">
        <f>B5+B23+B32+B31</f>
        <v>1014337.7386500001</v>
      </c>
      <c r="C33" s="13">
        <f>C5+C23+C32+C31</f>
        <v>1149575.2197099999</v>
      </c>
      <c r="D33" s="13">
        <f>D5+D23</f>
        <v>800136.92897</v>
      </c>
      <c r="E33" s="13">
        <f>E5+E23+E32+E31</f>
        <v>988162.6402100001</v>
      </c>
      <c r="F33" s="13">
        <f>F5+F23</f>
        <v>703122.2740199999</v>
      </c>
      <c r="G33" s="13">
        <f>D33/C33*100</f>
        <v>69.60283374687289</v>
      </c>
      <c r="H33" s="13">
        <f t="shared" si="1"/>
        <v>113.79769330806899</v>
      </c>
    </row>
    <row r="34" spans="1:8" ht="15.75">
      <c r="A34" s="35"/>
      <c r="B34" s="36"/>
      <c r="C34" s="36"/>
      <c r="D34" s="36"/>
      <c r="E34" s="36"/>
      <c r="F34" s="36"/>
      <c r="G34" s="36"/>
      <c r="H34" s="36"/>
    </row>
    <row r="35" spans="1:8" ht="15">
      <c r="A35" s="62" t="s">
        <v>32</v>
      </c>
      <c r="B35" s="62"/>
      <c r="C35" s="62"/>
      <c r="D35" s="62"/>
      <c r="E35" s="62"/>
      <c r="F35" s="62"/>
      <c r="G35" s="62"/>
      <c r="H35" s="62"/>
    </row>
    <row r="36" spans="1:8" ht="15">
      <c r="A36" s="37"/>
      <c r="B36" s="38"/>
      <c r="C36" s="37"/>
      <c r="D36" s="39"/>
      <c r="E36" s="39"/>
      <c r="F36" s="40" t="s">
        <v>41</v>
      </c>
      <c r="G36" s="40"/>
      <c r="H36" s="40"/>
    </row>
    <row r="37" spans="1:8" ht="62.25">
      <c r="A37" s="45" t="s">
        <v>5</v>
      </c>
      <c r="B37" s="46" t="s">
        <v>45</v>
      </c>
      <c r="C37" s="46" t="s">
        <v>46</v>
      </c>
      <c r="D37" s="11" t="s">
        <v>57</v>
      </c>
      <c r="E37" s="46" t="s">
        <v>44</v>
      </c>
      <c r="F37" s="46" t="s">
        <v>47</v>
      </c>
      <c r="G37" s="56" t="s">
        <v>48</v>
      </c>
      <c r="H37" s="46" t="s">
        <v>49</v>
      </c>
    </row>
    <row r="38" spans="1:8" ht="15.75">
      <c r="A38" s="47" t="s">
        <v>15</v>
      </c>
      <c r="B38" s="48">
        <v>109044.2</v>
      </c>
      <c r="C38" s="48">
        <v>117616.2</v>
      </c>
      <c r="D38" s="48">
        <v>66863.2</v>
      </c>
      <c r="E38" s="48">
        <v>87575.5</v>
      </c>
      <c r="F38" s="48">
        <v>59896</v>
      </c>
      <c r="G38" s="51">
        <f>D38/C38*100</f>
        <v>56.84863139601517</v>
      </c>
      <c r="H38" s="51">
        <f aca="true" t="shared" si="3" ref="H38:H51">D38/F38*100</f>
        <v>111.63216241485242</v>
      </c>
    </row>
    <row r="39" spans="1:8" ht="15.75">
      <c r="A39" s="47" t="s">
        <v>53</v>
      </c>
      <c r="B39" s="48">
        <v>1216.1</v>
      </c>
      <c r="C39" s="48">
        <v>1216.1</v>
      </c>
      <c r="D39" s="48">
        <v>794.5</v>
      </c>
      <c r="E39" s="48">
        <v>1197.5</v>
      </c>
      <c r="F39" s="48">
        <v>746.3</v>
      </c>
      <c r="G39" s="51"/>
      <c r="H39" s="51"/>
    </row>
    <row r="40" spans="1:8" ht="30.75">
      <c r="A40" s="47" t="s">
        <v>16</v>
      </c>
      <c r="B40" s="48">
        <v>7623.6</v>
      </c>
      <c r="C40" s="48">
        <v>12328</v>
      </c>
      <c r="D40" s="48">
        <v>6207.3</v>
      </c>
      <c r="E40" s="48">
        <v>4492.3</v>
      </c>
      <c r="F40" s="48">
        <v>2761.3</v>
      </c>
      <c r="G40" s="51">
        <f aca="true" t="shared" si="4" ref="G40:G51">D40/C40*100</f>
        <v>50.351232965606755</v>
      </c>
      <c r="H40" s="51">
        <f t="shared" si="3"/>
        <v>224.79629160178175</v>
      </c>
    </row>
    <row r="41" spans="1:8" ht="15.75">
      <c r="A41" s="49" t="s">
        <v>17</v>
      </c>
      <c r="B41" s="48">
        <v>108921.5</v>
      </c>
      <c r="C41" s="48">
        <v>132850</v>
      </c>
      <c r="D41" s="48">
        <v>73268.3</v>
      </c>
      <c r="E41" s="48">
        <v>82011.6</v>
      </c>
      <c r="F41" s="48">
        <v>58407.4</v>
      </c>
      <c r="G41" s="51">
        <f t="shared" si="4"/>
        <v>55.15114791117802</v>
      </c>
      <c r="H41" s="51">
        <f t="shared" si="3"/>
        <v>125.44352256734592</v>
      </c>
    </row>
    <row r="42" spans="1:8" ht="15.75">
      <c r="A42" s="47" t="s">
        <v>18</v>
      </c>
      <c r="B42" s="48">
        <v>70796.8</v>
      </c>
      <c r="C42" s="48">
        <v>117180.7</v>
      </c>
      <c r="D42" s="48">
        <v>50775.6</v>
      </c>
      <c r="E42" s="48">
        <v>160360.5</v>
      </c>
      <c r="F42" s="48">
        <v>72609.8</v>
      </c>
      <c r="G42" s="51">
        <f t="shared" si="4"/>
        <v>43.33102635502263</v>
      </c>
      <c r="H42" s="51">
        <f t="shared" si="3"/>
        <v>69.92940346895323</v>
      </c>
    </row>
    <row r="43" spans="1:8" ht="15.75">
      <c r="A43" s="47" t="s">
        <v>19</v>
      </c>
      <c r="B43" s="48">
        <v>12700</v>
      </c>
      <c r="C43" s="48">
        <v>2300</v>
      </c>
      <c r="D43" s="48">
        <v>1381.2</v>
      </c>
      <c r="E43" s="48">
        <v>3350</v>
      </c>
      <c r="F43" s="48">
        <v>3152.6</v>
      </c>
      <c r="G43" s="51">
        <f t="shared" si="4"/>
        <v>60.05217391304348</v>
      </c>
      <c r="H43" s="51">
        <v>0</v>
      </c>
    </row>
    <row r="44" spans="1:8" ht="15.75">
      <c r="A44" s="47" t="s">
        <v>20</v>
      </c>
      <c r="B44" s="48">
        <v>528152.7</v>
      </c>
      <c r="C44" s="48">
        <v>585864</v>
      </c>
      <c r="D44" s="48">
        <v>344917.8</v>
      </c>
      <c r="E44" s="48">
        <v>469381.4</v>
      </c>
      <c r="F44" s="48">
        <v>325288.3</v>
      </c>
      <c r="G44" s="51">
        <f t="shared" si="4"/>
        <v>58.873356273810984</v>
      </c>
      <c r="H44" s="51">
        <f t="shared" si="3"/>
        <v>106.03449309427975</v>
      </c>
    </row>
    <row r="45" spans="1:8" ht="15.75">
      <c r="A45" s="47" t="s">
        <v>26</v>
      </c>
      <c r="B45" s="48">
        <v>140393</v>
      </c>
      <c r="C45" s="48">
        <v>160579.1</v>
      </c>
      <c r="D45" s="48">
        <v>98445.2</v>
      </c>
      <c r="E45" s="48">
        <v>102720.5</v>
      </c>
      <c r="F45" s="48">
        <v>50477.1</v>
      </c>
      <c r="G45" s="51">
        <f t="shared" si="4"/>
        <v>61.306359295823675</v>
      </c>
      <c r="H45" s="51">
        <f t="shared" si="3"/>
        <v>195.0294291867005</v>
      </c>
    </row>
    <row r="46" spans="1:8" ht="15.75">
      <c r="A46" s="47" t="s">
        <v>27</v>
      </c>
      <c r="B46" s="48">
        <v>1136.2</v>
      </c>
      <c r="C46" s="48">
        <v>1136.2</v>
      </c>
      <c r="D46" s="48">
        <v>430.5</v>
      </c>
      <c r="E46" s="48">
        <v>1141.8</v>
      </c>
      <c r="F46" s="48">
        <v>845</v>
      </c>
      <c r="G46" s="51">
        <f t="shared" si="4"/>
        <v>37.88945608167576</v>
      </c>
      <c r="H46" s="51">
        <v>0</v>
      </c>
    </row>
    <row r="47" spans="1:8" ht="15.75">
      <c r="A47" s="47" t="s">
        <v>21</v>
      </c>
      <c r="B47" s="48">
        <v>19649.5</v>
      </c>
      <c r="C47" s="48">
        <v>20346</v>
      </c>
      <c r="D47" s="48">
        <v>15635.2</v>
      </c>
      <c r="E47" s="48">
        <v>20373.2</v>
      </c>
      <c r="F47" s="48">
        <v>13807.2</v>
      </c>
      <c r="G47" s="51">
        <f t="shared" si="4"/>
        <v>76.84655460532784</v>
      </c>
      <c r="H47" s="51">
        <f t="shared" si="3"/>
        <v>113.23946926241382</v>
      </c>
    </row>
    <row r="48" spans="1:8" ht="15.75">
      <c r="A48" s="47" t="s">
        <v>28</v>
      </c>
      <c r="B48" s="48">
        <v>15490.5</v>
      </c>
      <c r="C48" s="48">
        <v>16796.9</v>
      </c>
      <c r="D48" s="48">
        <v>8580.9</v>
      </c>
      <c r="E48" s="48">
        <v>94637.1</v>
      </c>
      <c r="F48" s="48">
        <v>81747.7</v>
      </c>
      <c r="G48" s="51">
        <f t="shared" si="4"/>
        <v>51.086212336800244</v>
      </c>
      <c r="H48" s="51">
        <f t="shared" si="3"/>
        <v>10.496809084536935</v>
      </c>
    </row>
    <row r="49" spans="1:8" ht="15.75">
      <c r="A49" s="47" t="s">
        <v>54</v>
      </c>
      <c r="B49" s="48">
        <v>107</v>
      </c>
      <c r="C49" s="48">
        <v>107</v>
      </c>
      <c r="D49" s="48">
        <v>38.2</v>
      </c>
      <c r="E49" s="48">
        <v>87.9</v>
      </c>
      <c r="F49" s="48">
        <v>46</v>
      </c>
      <c r="G49" s="51"/>
      <c r="H49" s="51"/>
    </row>
    <row r="50" spans="1:8" ht="62.25">
      <c r="A50" s="47" t="s">
        <v>33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51">
        <v>0</v>
      </c>
      <c r="H50" s="51">
        <v>0</v>
      </c>
    </row>
    <row r="51" spans="1:8" ht="15.75">
      <c r="A51" s="50" t="s">
        <v>22</v>
      </c>
      <c r="B51" s="51">
        <f>SUM(B38:B50)</f>
        <v>1015231.0999999999</v>
      </c>
      <c r="C51" s="51">
        <f>SUM(C38:C50)</f>
        <v>1168320.2</v>
      </c>
      <c r="D51" s="51">
        <f>SUM(D38:D50)</f>
        <v>667337.8999999999</v>
      </c>
      <c r="E51" s="51">
        <f>SUM(E38:E50)</f>
        <v>1027329.3</v>
      </c>
      <c r="F51" s="51">
        <f>SUM(F38:F50)</f>
        <v>669784.6999999998</v>
      </c>
      <c r="G51" s="51">
        <f t="shared" si="4"/>
        <v>57.11943523701807</v>
      </c>
      <c r="H51" s="51">
        <f t="shared" si="3"/>
        <v>99.63468857977796</v>
      </c>
    </row>
    <row r="52" spans="1:8" ht="15">
      <c r="A52" s="62" t="s">
        <v>30</v>
      </c>
      <c r="B52" s="62"/>
      <c r="C52" s="62"/>
      <c r="D52" s="62"/>
      <c r="E52" s="62"/>
      <c r="F52" s="62"/>
      <c r="G52" s="62"/>
      <c r="H52" s="62"/>
    </row>
    <row r="53" spans="1:8" ht="12.75">
      <c r="A53" s="41"/>
      <c r="B53" s="42"/>
      <c r="C53" s="41"/>
      <c r="D53" s="39"/>
      <c r="E53" s="39"/>
      <c r="F53" s="43" t="s">
        <v>41</v>
      </c>
      <c r="G53" s="43"/>
      <c r="H53" s="43"/>
    </row>
    <row r="54" spans="1:8" ht="62.25">
      <c r="A54" s="45" t="s">
        <v>5</v>
      </c>
      <c r="B54" s="46" t="s">
        <v>45</v>
      </c>
      <c r="C54" s="46" t="s">
        <v>46</v>
      </c>
      <c r="D54" s="11" t="s">
        <v>57</v>
      </c>
      <c r="E54" s="46" t="s">
        <v>44</v>
      </c>
      <c r="F54" s="46" t="s">
        <v>47</v>
      </c>
      <c r="G54" s="56" t="s">
        <v>48</v>
      </c>
      <c r="H54" s="46" t="s">
        <v>49</v>
      </c>
    </row>
    <row r="55" spans="1:8" ht="15.75">
      <c r="A55" s="52" t="s">
        <v>31</v>
      </c>
      <c r="B55" s="53">
        <f>B33-B51</f>
        <v>-893.3613499997882</v>
      </c>
      <c r="C55" s="53">
        <f>C33-C51</f>
        <v>-18744.980290000094</v>
      </c>
      <c r="D55" s="53">
        <f>D33-D51</f>
        <v>132799.0289700001</v>
      </c>
      <c r="E55" s="51">
        <f>E33-E51</f>
        <v>-39166.65978999995</v>
      </c>
      <c r="F55" s="51">
        <f>F33-F51</f>
        <v>33337.57402000006</v>
      </c>
      <c r="G55" s="51" t="s">
        <v>42</v>
      </c>
      <c r="H55" s="51" t="s">
        <v>42</v>
      </c>
    </row>
  </sheetData>
  <sheetProtection/>
  <mergeCells count="4">
    <mergeCell ref="A1:H1"/>
    <mergeCell ref="A2:H2"/>
    <mergeCell ref="A35:H35"/>
    <mergeCell ref="A52:H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kab29-1</dc:creator>
  <cp:keywords/>
  <dc:description/>
  <cp:lastModifiedBy>kab29-1</cp:lastModifiedBy>
  <cp:lastPrinted>2020-10-13T12:03:14Z</cp:lastPrinted>
  <dcterms:created xsi:type="dcterms:W3CDTF">2001-02-13T05:32:43Z</dcterms:created>
  <dcterms:modified xsi:type="dcterms:W3CDTF">2020-10-13T12:41:20Z</dcterms:modified>
  <cp:category/>
  <cp:version/>
  <cp:contentType/>
  <cp:contentStatus/>
</cp:coreProperties>
</file>