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345" windowWidth="19215" windowHeight="7770"/>
  </bookViews>
  <sheets>
    <sheet name="район" sheetId="3" r:id="rId1"/>
    <sheet name="консолидация" sheetId="4" r:id="rId2"/>
  </sheets>
  <definedNames>
    <definedName name="бЮДЖЕТ_2005_НОВ" localSheetId="1">консолидация!$B$1:$B$50</definedName>
    <definedName name="бЮДЖЕТ_2005_НОВ" localSheetId="0">район!$B$1:$B$41</definedName>
    <definedName name="бЮДЖЕТ_2005_НОВ.КЛ." localSheetId="1">консолидация!$B$1:$B$50</definedName>
    <definedName name="бЮДЖЕТ_2005_НОВ.КЛ." localSheetId="0">район!$B$1:$B$41</definedName>
  </definedNames>
  <calcPr calcId="124519"/>
</workbook>
</file>

<file path=xl/calcChain.xml><?xml version="1.0" encoding="utf-8"?>
<calcChain xmlns="http://schemas.openxmlformats.org/spreadsheetml/2006/main">
  <c r="E31" i="4"/>
  <c r="F37" i="3"/>
  <c r="J37"/>
  <c r="I37"/>
  <c r="G37"/>
  <c r="F36"/>
  <c r="H16" i="4"/>
  <c r="H14" s="1"/>
  <c r="D6"/>
  <c r="E6"/>
  <c r="F6" s="1"/>
  <c r="J15"/>
  <c r="J17"/>
  <c r="J18"/>
  <c r="I15"/>
  <c r="I17"/>
  <c r="I18"/>
  <c r="G15"/>
  <c r="G17"/>
  <c r="G18"/>
  <c r="F15"/>
  <c r="F17"/>
  <c r="F18"/>
  <c r="D16"/>
  <c r="E16"/>
  <c r="C16"/>
  <c r="C14" s="1"/>
  <c r="J50"/>
  <c r="I50"/>
  <c r="J49"/>
  <c r="I49"/>
  <c r="J48"/>
  <c r="I48"/>
  <c r="J47"/>
  <c r="I47"/>
  <c r="G47"/>
  <c r="F47"/>
  <c r="J45"/>
  <c r="I45"/>
  <c r="G45"/>
  <c r="F45"/>
  <c r="J44"/>
  <c r="I44"/>
  <c r="G44"/>
  <c r="F44"/>
  <c r="J43"/>
  <c r="I43"/>
  <c r="G43"/>
  <c r="F43"/>
  <c r="J42"/>
  <c r="I42"/>
  <c r="G42"/>
  <c r="F42"/>
  <c r="H41"/>
  <c r="E41"/>
  <c r="D41"/>
  <c r="C41"/>
  <c r="J40"/>
  <c r="I40"/>
  <c r="G40"/>
  <c r="F40"/>
  <c r="J39"/>
  <c r="I39"/>
  <c r="G39"/>
  <c r="F39"/>
  <c r="J36"/>
  <c r="I36"/>
  <c r="G36"/>
  <c r="F36"/>
  <c r="J35"/>
  <c r="I35"/>
  <c r="G35"/>
  <c r="F35"/>
  <c r="H34"/>
  <c r="E34"/>
  <c r="D34"/>
  <c r="C34"/>
  <c r="J33"/>
  <c r="I33"/>
  <c r="G33"/>
  <c r="F33"/>
  <c r="J32"/>
  <c r="I32"/>
  <c r="G32"/>
  <c r="F32"/>
  <c r="H31"/>
  <c r="D31"/>
  <c r="C31"/>
  <c r="J30"/>
  <c r="I30"/>
  <c r="G30"/>
  <c r="F30"/>
  <c r="J27"/>
  <c r="I27"/>
  <c r="G27"/>
  <c r="F27"/>
  <c r="J26"/>
  <c r="I26"/>
  <c r="J25"/>
  <c r="I25"/>
  <c r="G25"/>
  <c r="F25"/>
  <c r="J24"/>
  <c r="I24"/>
  <c r="G24"/>
  <c r="F24"/>
  <c r="H22"/>
  <c r="E22"/>
  <c r="D22"/>
  <c r="C22"/>
  <c r="J20"/>
  <c r="I20"/>
  <c r="J19"/>
  <c r="I19"/>
  <c r="G19"/>
  <c r="F19"/>
  <c r="J13"/>
  <c r="I13"/>
  <c r="G13"/>
  <c r="F13"/>
  <c r="J12"/>
  <c r="I12"/>
  <c r="G12"/>
  <c r="F12"/>
  <c r="J11"/>
  <c r="I11"/>
  <c r="G11"/>
  <c r="F11"/>
  <c r="J10"/>
  <c r="I10"/>
  <c r="G10"/>
  <c r="F10"/>
  <c r="H9"/>
  <c r="E9"/>
  <c r="D9"/>
  <c r="C9"/>
  <c r="J8"/>
  <c r="I8"/>
  <c r="G8"/>
  <c r="F8"/>
  <c r="J7"/>
  <c r="I7"/>
  <c r="G7"/>
  <c r="F7"/>
  <c r="H6"/>
  <c r="C6"/>
  <c r="H24" i="3"/>
  <c r="H9"/>
  <c r="D32"/>
  <c r="D27"/>
  <c r="D24"/>
  <c r="D17"/>
  <c r="D9"/>
  <c r="D6"/>
  <c r="C32"/>
  <c r="C27"/>
  <c r="C24"/>
  <c r="C17"/>
  <c r="C9"/>
  <c r="C6"/>
  <c r="C5" l="1"/>
  <c r="C16"/>
  <c r="C4" s="1"/>
  <c r="D16"/>
  <c r="C5" i="4"/>
  <c r="J6"/>
  <c r="I31"/>
  <c r="F16"/>
  <c r="E14"/>
  <c r="J14" s="1"/>
  <c r="G16"/>
  <c r="J16"/>
  <c r="D5" i="3"/>
  <c r="I41" i="4"/>
  <c r="H21"/>
  <c r="I34"/>
  <c r="I22"/>
  <c r="I16"/>
  <c r="I9"/>
  <c r="H5"/>
  <c r="I6"/>
  <c r="D21"/>
  <c r="F22"/>
  <c r="J22"/>
  <c r="D14"/>
  <c r="I14"/>
  <c r="F9"/>
  <c r="J9"/>
  <c r="C21"/>
  <c r="C4" s="1"/>
  <c r="C51" s="1"/>
  <c r="G6"/>
  <c r="G9"/>
  <c r="E21"/>
  <c r="G22"/>
  <c r="F31"/>
  <c r="J31"/>
  <c r="F34"/>
  <c r="J34"/>
  <c r="F41"/>
  <c r="J41"/>
  <c r="G31"/>
  <c r="G34"/>
  <c r="G41"/>
  <c r="D4" i="3"/>
  <c r="G26"/>
  <c r="F12"/>
  <c r="G31"/>
  <c r="F31"/>
  <c r="G38"/>
  <c r="F38"/>
  <c r="E32"/>
  <c r="F26"/>
  <c r="J40"/>
  <c r="J31"/>
  <c r="J22"/>
  <c r="G22"/>
  <c r="F22"/>
  <c r="E5" i="4" l="1"/>
  <c r="G5" s="1"/>
  <c r="G14"/>
  <c r="F14"/>
  <c r="H4"/>
  <c r="H51" s="1"/>
  <c r="D5"/>
  <c r="D4" s="1"/>
  <c r="D51" s="1"/>
  <c r="I5"/>
  <c r="J21"/>
  <c r="F21"/>
  <c r="I21"/>
  <c r="G21"/>
  <c r="E4"/>
  <c r="H32" i="3"/>
  <c r="H27"/>
  <c r="H17"/>
  <c r="H6"/>
  <c r="J5" i="4" l="1"/>
  <c r="F5"/>
  <c r="E51"/>
  <c r="F4"/>
  <c r="I4"/>
  <c r="G4"/>
  <c r="J4"/>
  <c r="C42" i="3"/>
  <c r="H5"/>
  <c r="H16"/>
  <c r="J21"/>
  <c r="J38"/>
  <c r="I40"/>
  <c r="I22"/>
  <c r="I51" i="4" l="1"/>
  <c r="G51"/>
  <c r="J51"/>
  <c r="F51"/>
  <c r="H4" i="3"/>
  <c r="E27"/>
  <c r="G36"/>
  <c r="G11"/>
  <c r="F11"/>
  <c r="H42" l="1"/>
  <c r="I21"/>
  <c r="E17" l="1"/>
  <c r="I38"/>
  <c r="G23"/>
  <c r="F35" l="1"/>
  <c r="F34"/>
  <c r="F33"/>
  <c r="F30"/>
  <c r="F29"/>
  <c r="F28"/>
  <c r="F25"/>
  <c r="F23"/>
  <c r="F20"/>
  <c r="F19"/>
  <c r="F14"/>
  <c r="F13"/>
  <c r="F10"/>
  <c r="F8"/>
  <c r="F7"/>
  <c r="F17" l="1"/>
  <c r="E6"/>
  <c r="I6" s="1"/>
  <c r="E9"/>
  <c r="F9" s="1"/>
  <c r="E24"/>
  <c r="F27"/>
  <c r="J41"/>
  <c r="J39"/>
  <c r="J36"/>
  <c r="J35"/>
  <c r="J34"/>
  <c r="J33"/>
  <c r="J30"/>
  <c r="J29"/>
  <c r="J28"/>
  <c r="J26"/>
  <c r="J25"/>
  <c r="J23"/>
  <c r="J20"/>
  <c r="J19"/>
  <c r="J14"/>
  <c r="J13"/>
  <c r="J12"/>
  <c r="J11"/>
  <c r="J10"/>
  <c r="J8"/>
  <c r="J7"/>
  <c r="I41"/>
  <c r="I39"/>
  <c r="I36"/>
  <c r="I35"/>
  <c r="I34"/>
  <c r="I33"/>
  <c r="I31"/>
  <c r="I30"/>
  <c r="I29"/>
  <c r="I28"/>
  <c r="I26"/>
  <c r="I25"/>
  <c r="I23"/>
  <c r="I20"/>
  <c r="I19"/>
  <c r="I15"/>
  <c r="I14"/>
  <c r="I13"/>
  <c r="I12"/>
  <c r="I11"/>
  <c r="I10"/>
  <c r="I8"/>
  <c r="I7"/>
  <c r="E5" l="1"/>
  <c r="E16"/>
  <c r="I16" s="1"/>
  <c r="F32"/>
  <c r="J24"/>
  <c r="F24"/>
  <c r="F6"/>
  <c r="I27"/>
  <c r="I17"/>
  <c r="J17"/>
  <c r="I24"/>
  <c r="J27"/>
  <c r="I32"/>
  <c r="I9"/>
  <c r="J6"/>
  <c r="J9"/>
  <c r="J32"/>
  <c r="F16" l="1"/>
  <c r="F5"/>
  <c r="J16"/>
  <c r="E4"/>
  <c r="I4" s="1"/>
  <c r="J5"/>
  <c r="I5"/>
  <c r="E42" l="1"/>
  <c r="D42"/>
  <c r="F4"/>
  <c r="J4"/>
  <c r="F42" l="1"/>
  <c r="J42"/>
  <c r="I42"/>
  <c r="G35" l="1"/>
  <c r="G34"/>
  <c r="G33"/>
  <c r="G32"/>
  <c r="G30"/>
  <c r="G29"/>
  <c r="G28"/>
  <c r="G27"/>
  <c r="G25"/>
  <c r="G24"/>
  <c r="G20"/>
  <c r="G19"/>
  <c r="G14"/>
  <c r="G13"/>
  <c r="G12"/>
  <c r="G10"/>
  <c r="G9"/>
  <c r="G8"/>
  <c r="G7"/>
  <c r="G6"/>
  <c r="G5"/>
  <c r="G17"/>
  <c r="G16"/>
  <c r="G4" l="1"/>
  <c r="G42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3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4" name="бЮДЖЕТ 2005 НОВ.КЛ.3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<sst xmlns="http://schemas.openxmlformats.org/spreadsheetml/2006/main" count="178" uniqueCount="101">
  <si>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</si>
  <si>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</si>
  <si>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</si>
  <si>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</si>
  <si>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</si>
  <si>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</si>
  <si>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</si>
  <si>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</si>
  <si>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</si>
  <si>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</si>
  <si>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</si>
  <si>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</si>
  <si>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</si>
  <si>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</si>
  <si>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</si>
  <si>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</si>
  <si>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</si>
  <si>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</si>
  <si>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</si>
  <si>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</si>
  <si>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</si>
  <si>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</si>
  <si>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</si>
  <si>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</si>
  <si>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</si>
  <si>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</si>
  <si>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</si>
  <si>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</si>
  <si>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</si>
  <si>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</si>
  <si>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</si>
  <si>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</si>
  <si>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</si>
  <si>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</si>
  <si>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</si>
  <si>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</si>
  <si>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</si>
  <si>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</si>
  <si>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</si>
  <si>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</si>
  <si>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</si>
  <si>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</si>
  <si>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</si>
  <si>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</si>
  <si>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</si>
  <si>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</si>
  <si>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</si>
  <si>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</si>
  <si>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</si>
  <si>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</si>
  <si>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</si>
  <si>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</si>
  <si>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</si>
  <si>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</si>
  <si>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</si>
  <si>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</si>
  <si>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</si>
  <si>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Единый налог по упрощенной системе налогообложения</t>
  </si>
  <si>
    <t>НАЛОГОВЫЕ И НЕНАЛОГОВЫЕ ДОХОДЫ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</si>
  <si>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</si>
  <si>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</si>
  <si>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</si>
  <si>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Региональный фонд компенсаций (Субвенции)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</si>
  <si>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</si>
  <si>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</si>
  <si>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</si>
  <si>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</si>
  <si>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</si>
  <si>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</si>
  <si>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</si>
  <si>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Первоначальный бюджет 2021 года</t>
  </si>
  <si>
    <t>Уточненный бюджет         2021 года</t>
  </si>
  <si>
    <t>106 00000 00</t>
  </si>
  <si>
    <t>НАЛОГИ НА ИМУЩЕСТВО</t>
  </si>
  <si>
    <t>106 01000 00</t>
  </si>
  <si>
    <t>Налог на имущество физических лиц</t>
  </si>
  <si>
    <t>106 06000 00</t>
  </si>
  <si>
    <t>Земельный налог</t>
  </si>
  <si>
    <t>Земельный налог с организаций</t>
  </si>
  <si>
    <t>Земельный налог с физических лиц</t>
  </si>
  <si>
    <t>106 06030 00</t>
  </si>
  <si>
    <t>106 06040 00</t>
  </si>
  <si>
    <t>Аналитические данные о доходах консолидированного бюджета Вытегорского муниципального района за 9 месяцев 2021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9 месяцев 2021 года в сравнении с 2020 годом (тыс. руб.)</t>
  </si>
  <si>
    <t>Исполнено за 9 месяцев 2021 года</t>
  </si>
  <si>
    <t>Исполнено за 9 месяцев 2020 года</t>
  </si>
  <si>
    <t xml:space="preserve">2 03 05099 05 </t>
  </si>
  <si>
    <t xml:space="preserve">Прочие безвозмездные поступления от государственных (муниципальных) организаций в бюджеты муниципальных районов </t>
  </si>
  <si>
    <t>Налог, взимаемый в связи с применением патентной системы налогообложения</t>
  </si>
  <si>
    <t>2 04 05099 05</t>
  </si>
  <si>
    <t>1 05 01000 01</t>
  </si>
  <si>
    <t>1 11 05035 00</t>
  </si>
  <si>
    <t>1 14 06010 00</t>
  </si>
  <si>
    <t>Налог, взимаемый в связи с применением упрощенной системы налогообложения</t>
  </si>
  <si>
    <t>Уточненный бюджет 2021 года</t>
  </si>
  <si>
    <t>% выполнения к уточненному бюджету 2021 года</t>
  </si>
  <si>
    <t>% выполнения к первоначальному бюджету 2021 года</t>
  </si>
  <si>
    <t>% выпыполнения 2021 года к 2020 году</t>
  </si>
  <si>
    <t>Рост (снижение) 2021 год к 2020 году</t>
  </si>
  <si>
    <t>Рост (снижение) 2021 года к 2020 году</t>
  </si>
  <si>
    <t>% выполнения 2021 года к 2020 году</t>
  </si>
  <si>
    <t>Аналитические данные о доходах бюджета Вытегорского муниципального района за 9 месяцев 2021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9 месяцев  2021 года в сравнении с 2020 годом (тыс. руб.)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</si>
</sst>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sz val="8"/>
      <color rgb="FFFF0000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top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бЮДЖЕТ 2005 НОВ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бЮДЖЕТ 2005 НОВ.КЛ.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8"/>
  <cols>
    <col min="1" max="1" width="15" style="1" customWidth="1"/>
    <col min="2" max="2" width="60" style="19" customWidth="1"/>
    <col min="3" max="3" width="21.85546875" style="20" customWidth="1"/>
    <col min="4" max="4" width="22.28515625" style="20" customWidth="1"/>
    <col min="5" max="5" width="17.42578125" style="20" customWidth="1"/>
    <col min="6" max="6" width="20.7109375" style="20" customWidth="1"/>
    <col min="7" max="7" width="22.7109375" style="20" customWidth="1"/>
    <col min="8" max="10" width="17.42578125" style="20" customWidth="1"/>
    <col min="11" max="16384" width="9.140625" style="1"/>
  </cols>
  <sheetData>
    <row r="1" spans="1:10" ht="64.900000000000006" customHeight="1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96.6" customHeight="1">
      <c r="A2" s="6" t="s">
        <v>38</v>
      </c>
      <c r="B2" s="11" t="s">
        <v>12</v>
      </c>
      <c r="C2" s="12" t="s">
        <v>70</v>
      </c>
      <c r="D2" s="12" t="s">
        <v>93</v>
      </c>
      <c r="E2" s="12" t="s">
        <v>83</v>
      </c>
      <c r="F2" s="13" t="s">
        <v>94</v>
      </c>
      <c r="G2" s="13" t="s">
        <v>95</v>
      </c>
      <c r="H2" s="14" t="s">
        <v>84</v>
      </c>
      <c r="I2" s="14" t="s">
        <v>97</v>
      </c>
      <c r="J2" s="13" t="s">
        <v>96</v>
      </c>
    </row>
    <row r="3" spans="1:10" s="10" customFormat="1" ht="15.75">
      <c r="A3" s="21">
        <v>1</v>
      </c>
      <c r="B3" s="9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9</v>
      </c>
      <c r="I3" s="22">
        <v>10</v>
      </c>
      <c r="J3" s="22">
        <v>11</v>
      </c>
    </row>
    <row r="4" spans="1:10">
      <c r="A4" s="4" t="s">
        <v>21</v>
      </c>
      <c r="B4" s="29" t="s">
        <v>58</v>
      </c>
      <c r="C4" s="23">
        <f t="shared" ref="C4:D4" si="0">SUM(C5,C16)</f>
        <v>355978</v>
      </c>
      <c r="D4" s="23">
        <f t="shared" si="0"/>
        <v>355978</v>
      </c>
      <c r="E4" s="23">
        <f t="shared" ref="E4" si="1">SUM(E5,E16)</f>
        <v>297089.77914140001</v>
      </c>
      <c r="F4" s="24">
        <f t="shared" ref="F4:F12" si="2">E4/D4*100</f>
        <v>83.457342628308496</v>
      </c>
      <c r="G4" s="24">
        <f t="shared" ref="G4:G14" si="3">E4/C4*100</f>
        <v>83.457342628308496</v>
      </c>
      <c r="H4" s="23">
        <f t="shared" ref="H4" si="4">SUM(H5,H16)</f>
        <v>249911.33551199999</v>
      </c>
      <c r="I4" s="23">
        <f t="shared" ref="I4:I17" si="5">E4-H4</f>
        <v>47178.443629400019</v>
      </c>
      <c r="J4" s="24">
        <f t="shared" ref="J4:J17" si="6">E4/H4*100</f>
        <v>118.87807271036517</v>
      </c>
    </row>
    <row r="5" spans="1:10" ht="18.75">
      <c r="A5" s="3"/>
      <c r="B5" s="30" t="s">
        <v>15</v>
      </c>
      <c r="C5" s="23">
        <f t="shared" ref="C5:D5" si="7">SUM(C6,C8,C9,C14,C15)</f>
        <v>338406</v>
      </c>
      <c r="D5" s="23">
        <f t="shared" si="7"/>
        <v>338406</v>
      </c>
      <c r="E5" s="23">
        <f>E6+E8+E9+E14+E15</f>
        <v>275770.30179140001</v>
      </c>
      <c r="F5" s="24">
        <f t="shared" si="2"/>
        <v>81.490961091529115</v>
      </c>
      <c r="G5" s="24">
        <f t="shared" si="3"/>
        <v>81.490961091529115</v>
      </c>
      <c r="H5" s="23">
        <f t="shared" ref="H5" si="8">SUM(H6,H8,H9,H14,H15)</f>
        <v>233485.822032</v>
      </c>
      <c r="I5" s="23">
        <f t="shared" si="5"/>
        <v>42284.479759400012</v>
      </c>
      <c r="J5" s="24">
        <f t="shared" si="6"/>
        <v>118.11008454021024</v>
      </c>
    </row>
    <row r="6" spans="1:10">
      <c r="A6" s="4" t="s">
        <v>22</v>
      </c>
      <c r="B6" s="29" t="s">
        <v>0</v>
      </c>
      <c r="C6" s="23">
        <f t="shared" ref="C6:D6" si="9">C7</f>
        <v>282728</v>
      </c>
      <c r="D6" s="23">
        <f t="shared" si="9"/>
        <v>282728</v>
      </c>
      <c r="E6" s="23">
        <f t="shared" ref="E6" si="10">E7</f>
        <v>214969.61921</v>
      </c>
      <c r="F6" s="24">
        <f t="shared" si="2"/>
        <v>76.034074874083927</v>
      </c>
      <c r="G6" s="24">
        <f t="shared" si="3"/>
        <v>76.034074874083927</v>
      </c>
      <c r="H6" s="23">
        <f t="shared" ref="H6" si="11">H7</f>
        <v>192393.63037</v>
      </c>
      <c r="I6" s="23">
        <f>E6-H6</f>
        <v>22575.988840000005</v>
      </c>
      <c r="J6" s="24">
        <f t="shared" si="6"/>
        <v>111.73427041039933</v>
      </c>
    </row>
    <row r="7" spans="1:10" ht="34.15" customHeight="1">
      <c r="A7" s="4" t="s">
        <v>23</v>
      </c>
      <c r="B7" s="31" t="s">
        <v>1</v>
      </c>
      <c r="C7" s="16">
        <v>282728</v>
      </c>
      <c r="D7" s="16">
        <v>282728</v>
      </c>
      <c r="E7" s="16">
        <v>214969.61921</v>
      </c>
      <c r="F7" s="25">
        <f t="shared" si="2"/>
        <v>76.034074874083927</v>
      </c>
      <c r="G7" s="25">
        <f t="shared" si="3"/>
        <v>76.034074874083927</v>
      </c>
      <c r="H7" s="16">
        <v>192393.63037</v>
      </c>
      <c r="I7" s="16">
        <f t="shared" si="5"/>
        <v>22575.988840000005</v>
      </c>
      <c r="J7" s="25">
        <f t="shared" si="6"/>
        <v>111.73427041039933</v>
      </c>
    </row>
    <row r="8" spans="1:10" ht="34.9" customHeight="1">
      <c r="A8" s="4" t="s">
        <v>53</v>
      </c>
      <c r="B8" s="29" t="s">
        <v>52</v>
      </c>
      <c r="C8" s="16">
        <v>23053</v>
      </c>
      <c r="D8" s="16">
        <v>23053</v>
      </c>
      <c r="E8" s="16">
        <v>18393.217260000001</v>
      </c>
      <c r="F8" s="25">
        <f t="shared" si="2"/>
        <v>79.786653624257156</v>
      </c>
      <c r="G8" s="25">
        <f t="shared" si="3"/>
        <v>79.786653624257156</v>
      </c>
      <c r="H8" s="16">
        <v>16489.524850000002</v>
      </c>
      <c r="I8" s="16">
        <f t="shared" si="5"/>
        <v>1903.6924099999997</v>
      </c>
      <c r="J8" s="25">
        <f t="shared" si="6"/>
        <v>111.54485909883572</v>
      </c>
    </row>
    <row r="9" spans="1:10" ht="20.45" customHeight="1">
      <c r="A9" s="4" t="s">
        <v>24</v>
      </c>
      <c r="B9" s="29" t="s">
        <v>2</v>
      </c>
      <c r="C9" s="23">
        <f>SUM(C10:C13)</f>
        <v>30100</v>
      </c>
      <c r="D9" s="23">
        <f>SUM(D10:D13)</f>
        <v>30100</v>
      </c>
      <c r="E9" s="23">
        <f t="shared" ref="E9" si="12">SUM(E10:E13)</f>
        <v>39687.103339999994</v>
      </c>
      <c r="F9" s="24">
        <f t="shared" si="2"/>
        <v>131.85084166112955</v>
      </c>
      <c r="G9" s="24">
        <f t="shared" si="3"/>
        <v>131.85084166112955</v>
      </c>
      <c r="H9" s="23">
        <f t="shared" ref="H9" si="13">SUM(H10:H13)</f>
        <v>21859.843701999998</v>
      </c>
      <c r="I9" s="23">
        <f t="shared" si="5"/>
        <v>17827.259637999996</v>
      </c>
      <c r="J9" s="24">
        <f t="shared" si="6"/>
        <v>181.55254850412743</v>
      </c>
    </row>
    <row r="10" spans="1:10" ht="43.15" customHeight="1">
      <c r="A10" s="4" t="s">
        <v>89</v>
      </c>
      <c r="B10" s="31" t="s">
        <v>92</v>
      </c>
      <c r="C10" s="16">
        <v>26078</v>
      </c>
      <c r="D10" s="16">
        <v>26078</v>
      </c>
      <c r="E10" s="16">
        <v>32929.614549999998</v>
      </c>
      <c r="F10" s="25">
        <f t="shared" si="2"/>
        <v>126.27354302477183</v>
      </c>
      <c r="G10" s="25">
        <f t="shared" si="3"/>
        <v>126.27354302477183</v>
      </c>
      <c r="H10" s="16">
        <v>10146.468772</v>
      </c>
      <c r="I10" s="16">
        <f t="shared" si="5"/>
        <v>22783.145777999998</v>
      </c>
      <c r="J10" s="25">
        <f t="shared" si="6"/>
        <v>324.54260974884119</v>
      </c>
    </row>
    <row r="11" spans="1:10" ht="57" customHeight="1">
      <c r="A11" s="4" t="s">
        <v>43</v>
      </c>
      <c r="B11" s="31" t="s">
        <v>3</v>
      </c>
      <c r="C11" s="16">
        <v>3790</v>
      </c>
      <c r="D11" s="16">
        <v>3790</v>
      </c>
      <c r="E11" s="25">
        <v>4842.0592900000001</v>
      </c>
      <c r="F11" s="25">
        <f t="shared" si="2"/>
        <v>127.75882031662269</v>
      </c>
      <c r="G11" s="25">
        <f t="shared" si="3"/>
        <v>127.75882031662269</v>
      </c>
      <c r="H11" s="25">
        <v>11575.390009999999</v>
      </c>
      <c r="I11" s="16">
        <f t="shared" si="5"/>
        <v>-6733.330719999999</v>
      </c>
      <c r="J11" s="25">
        <f t="shared" si="6"/>
        <v>41.830636253438861</v>
      </c>
    </row>
    <row r="12" spans="1:10" ht="39.6" customHeight="1">
      <c r="A12" s="4" t="s">
        <v>42</v>
      </c>
      <c r="B12" s="31" t="s">
        <v>13</v>
      </c>
      <c r="C12" s="16">
        <v>43</v>
      </c>
      <c r="D12" s="16">
        <v>43</v>
      </c>
      <c r="E12" s="16">
        <v>15.99034</v>
      </c>
      <c r="F12" s="25">
        <f t="shared" si="2"/>
        <v>37.186837209302325</v>
      </c>
      <c r="G12" s="25">
        <f t="shared" si="3"/>
        <v>37.186837209302325</v>
      </c>
      <c r="H12" s="16">
        <v>20.4511</v>
      </c>
      <c r="I12" s="16">
        <f t="shared" si="5"/>
        <v>-4.4607600000000005</v>
      </c>
      <c r="J12" s="25">
        <f t="shared" si="6"/>
        <v>78.188165917725698</v>
      </c>
    </row>
    <row r="13" spans="1:10" ht="63.6" customHeight="1">
      <c r="A13" s="4" t="s">
        <v>45</v>
      </c>
      <c r="B13" s="31" t="s">
        <v>87</v>
      </c>
      <c r="C13" s="16">
        <v>189</v>
      </c>
      <c r="D13" s="16">
        <v>189</v>
      </c>
      <c r="E13" s="16">
        <v>1899.4391599999999</v>
      </c>
      <c r="F13" s="25">
        <f>E13/D13*100</f>
        <v>1004.9942645502645</v>
      </c>
      <c r="G13" s="25">
        <f t="shared" si="3"/>
        <v>1004.9942645502645</v>
      </c>
      <c r="H13" s="16">
        <v>117.53382000000001</v>
      </c>
      <c r="I13" s="16">
        <f t="shared" si="5"/>
        <v>1781.9053399999998</v>
      </c>
      <c r="J13" s="25">
        <f t="shared" si="6"/>
        <v>1616.0788103373141</v>
      </c>
    </row>
    <row r="14" spans="1:10" ht="33.6" customHeight="1">
      <c r="A14" s="4" t="s">
        <v>25</v>
      </c>
      <c r="B14" s="31" t="s">
        <v>4</v>
      </c>
      <c r="C14" s="16">
        <v>2525</v>
      </c>
      <c r="D14" s="16">
        <v>2525</v>
      </c>
      <c r="E14" s="16">
        <v>2720.3617599999998</v>
      </c>
      <c r="F14" s="25">
        <f>E14/D14*100</f>
        <v>107.73709940594058</v>
      </c>
      <c r="G14" s="25">
        <f t="shared" si="3"/>
        <v>107.73709940594058</v>
      </c>
      <c r="H14" s="16">
        <v>2742.8231099999998</v>
      </c>
      <c r="I14" s="16">
        <f t="shared" si="5"/>
        <v>-22.461350000000039</v>
      </c>
      <c r="J14" s="25">
        <f t="shared" si="6"/>
        <v>99.181086453657599</v>
      </c>
    </row>
    <row r="15" spans="1:10" ht="28.15" customHeight="1">
      <c r="A15" s="4" t="s">
        <v>26</v>
      </c>
      <c r="B15" s="31" t="s">
        <v>19</v>
      </c>
      <c r="C15" s="16">
        <v>0</v>
      </c>
      <c r="D15" s="16">
        <v>0</v>
      </c>
      <c r="E15" s="16">
        <v>2.2139999999999999E-4</v>
      </c>
      <c r="F15" s="25">
        <v>0</v>
      </c>
      <c r="G15" s="25">
        <v>0</v>
      </c>
      <c r="H15" s="16">
        <v>0</v>
      </c>
      <c r="I15" s="16">
        <f t="shared" si="5"/>
        <v>2.2139999999999999E-4</v>
      </c>
      <c r="J15" s="25">
        <v>0</v>
      </c>
    </row>
    <row r="16" spans="1:10" ht="29.45" customHeight="1">
      <c r="A16" s="4"/>
      <c r="B16" s="30" t="s">
        <v>16</v>
      </c>
      <c r="C16" s="23">
        <f>C17+C24+C26+C27+C30+C31</f>
        <v>17572</v>
      </c>
      <c r="D16" s="23">
        <f>D17+D24+D26+D27+D30+D31</f>
        <v>17572</v>
      </c>
      <c r="E16" s="23">
        <f>E17+E24+E26+E27+E30+E31</f>
        <v>21319.477350000001</v>
      </c>
      <c r="F16" s="24">
        <f>E16/D16*100</f>
        <v>121.32641332802186</v>
      </c>
      <c r="G16" s="24">
        <f>E16/C16*100</f>
        <v>121.32641332802186</v>
      </c>
      <c r="H16" s="23">
        <f>H17+H24+H26+H27+H30+H31</f>
        <v>16425.513479999998</v>
      </c>
      <c r="I16" s="23">
        <f t="shared" si="5"/>
        <v>4893.9638700000032</v>
      </c>
      <c r="J16" s="24">
        <f t="shared" si="6"/>
        <v>129.79489119752014</v>
      </c>
    </row>
    <row r="17" spans="1:10" ht="67.150000000000006" customHeight="1">
      <c r="A17" s="4" t="s">
        <v>27</v>
      </c>
      <c r="B17" s="29" t="s">
        <v>5</v>
      </c>
      <c r="C17" s="23">
        <f>SUM(C18:C23)</f>
        <v>7888</v>
      </c>
      <c r="D17" s="23">
        <f>SUM(D18:D23)</f>
        <v>7888</v>
      </c>
      <c r="E17" s="23">
        <f>SUM(E18:E23)</f>
        <v>7591.1328899999999</v>
      </c>
      <c r="F17" s="24">
        <f>E17/D17*100</f>
        <v>96.23647172920893</v>
      </c>
      <c r="G17" s="24">
        <f>E17/C17*100</f>
        <v>96.23647172920893</v>
      </c>
      <c r="H17" s="23">
        <f>SUM(H18:H23)</f>
        <v>6621.1029599999993</v>
      </c>
      <c r="I17" s="23">
        <f t="shared" si="5"/>
        <v>970.0299300000006</v>
      </c>
      <c r="J17" s="24">
        <f t="shared" si="6"/>
        <v>114.65057915365813</v>
      </c>
    </row>
    <row r="18" spans="1:10" hidden="1">
      <c r="A18" s="4"/>
      <c r="B18" s="31"/>
      <c r="C18" s="16"/>
      <c r="D18" s="16"/>
      <c r="E18" s="16"/>
      <c r="F18" s="25"/>
      <c r="G18" s="25"/>
      <c r="H18" s="16"/>
      <c r="I18" s="16"/>
      <c r="J18" s="25"/>
    </row>
    <row r="19" spans="1:10" ht="97.15" customHeight="1">
      <c r="A19" s="4" t="s">
        <v>54</v>
      </c>
      <c r="B19" s="31" t="s">
        <v>17</v>
      </c>
      <c r="C19" s="16">
        <v>5527</v>
      </c>
      <c r="D19" s="16">
        <v>5527</v>
      </c>
      <c r="E19" s="16">
        <v>6005.31405</v>
      </c>
      <c r="F19" s="25">
        <f>E19/D19*100</f>
        <v>108.65413515469513</v>
      </c>
      <c r="G19" s="25">
        <f>E19/C19*100</f>
        <v>108.65413515469513</v>
      </c>
      <c r="H19" s="16">
        <v>4920.0020199999999</v>
      </c>
      <c r="I19" s="16">
        <f>E19-H19</f>
        <v>1085.31203</v>
      </c>
      <c r="J19" s="25">
        <f>E19/H19*100</f>
        <v>122.05917854480882</v>
      </c>
    </row>
    <row r="20" spans="1:10" ht="90" hidden="1">
      <c r="A20" s="4" t="s">
        <v>28</v>
      </c>
      <c r="B20" s="31" t="s">
        <v>20</v>
      </c>
      <c r="C20" s="16"/>
      <c r="D20" s="16"/>
      <c r="E20" s="16">
        <v>0</v>
      </c>
      <c r="F20" s="25" t="e">
        <f>E20/D20*100</f>
        <v>#DIV/0!</v>
      </c>
      <c r="G20" s="25" t="e">
        <f>E20/C20*100</f>
        <v>#DIV/0!</v>
      </c>
      <c r="H20" s="16"/>
      <c r="I20" s="16">
        <f>E20-H20</f>
        <v>0</v>
      </c>
      <c r="J20" s="25" t="e">
        <f>E20/H20*100</f>
        <v>#DIV/0!</v>
      </c>
    </row>
    <row r="21" spans="1:10" ht="180" hidden="1">
      <c r="A21" s="4" t="s">
        <v>61</v>
      </c>
      <c r="B21" s="31" t="s">
        <v>60</v>
      </c>
      <c r="C21" s="16"/>
      <c r="D21" s="16"/>
      <c r="E21" s="16">
        <v>0</v>
      </c>
      <c r="F21" s="25"/>
      <c r="G21" s="25"/>
      <c r="H21" s="16"/>
      <c r="I21" s="16">
        <f>E21-H21</f>
        <v>0</v>
      </c>
      <c r="J21" s="25" t="e">
        <f>E21/H21*100</f>
        <v>#DIV/0!</v>
      </c>
    </row>
    <row r="22" spans="1:10" ht="74.45" customHeight="1">
      <c r="A22" s="4" t="s">
        <v>64</v>
      </c>
      <c r="B22" s="31" t="s">
        <v>65</v>
      </c>
      <c r="C22" s="16">
        <v>1521</v>
      </c>
      <c r="D22" s="16">
        <v>1521</v>
      </c>
      <c r="E22" s="16">
        <v>1004.50651</v>
      </c>
      <c r="F22" s="25">
        <f>E22/D22*100</f>
        <v>66.042505588428668</v>
      </c>
      <c r="G22" s="26">
        <f>E22/C22*100</f>
        <v>66.042505588428668</v>
      </c>
      <c r="H22" s="16">
        <v>1149.9884199999999</v>
      </c>
      <c r="I22" s="16">
        <f>E22-H22</f>
        <v>-145.48190999999986</v>
      </c>
      <c r="J22" s="25">
        <f>E22/H22*100</f>
        <v>87.349271743101568</v>
      </c>
    </row>
    <row r="23" spans="1:10" ht="80.45" customHeight="1">
      <c r="A23" s="4" t="s">
        <v>29</v>
      </c>
      <c r="B23" s="31" t="s">
        <v>18</v>
      </c>
      <c r="C23" s="16">
        <v>840</v>
      </c>
      <c r="D23" s="16">
        <v>840</v>
      </c>
      <c r="E23" s="16">
        <v>581.31232999999997</v>
      </c>
      <c r="F23" s="25">
        <f>E23/D23*100</f>
        <v>69.203848809523805</v>
      </c>
      <c r="G23" s="25">
        <f t="shared" ref="G23:G31" si="14">E23/C23*100</f>
        <v>69.203848809523805</v>
      </c>
      <c r="H23" s="16">
        <v>551.11252000000002</v>
      </c>
      <c r="I23" s="16">
        <f t="shared" ref="I23:I29" si="15">E23-H23</f>
        <v>30.199809999999957</v>
      </c>
      <c r="J23" s="25">
        <f t="shared" ref="J23:J29" si="16">E23/H23*100</f>
        <v>105.47979022505241</v>
      </c>
    </row>
    <row r="24" spans="1:10" ht="36">
      <c r="A24" s="4" t="s">
        <v>30</v>
      </c>
      <c r="B24" s="29" t="s">
        <v>6</v>
      </c>
      <c r="C24" s="23">
        <f>C25</f>
        <v>1417</v>
      </c>
      <c r="D24" s="23">
        <f>D25</f>
        <v>1417</v>
      </c>
      <c r="E24" s="23">
        <f t="shared" ref="E24" si="17">E25</f>
        <v>-518.03632000000005</v>
      </c>
      <c r="F24" s="24">
        <f>E24/D24*100</f>
        <v>-36.558667607621743</v>
      </c>
      <c r="G24" s="24">
        <f t="shared" si="14"/>
        <v>-36.558667607621743</v>
      </c>
      <c r="H24" s="23">
        <f t="shared" ref="H24" si="18">H25</f>
        <v>1437.1094800000001</v>
      </c>
      <c r="I24" s="23">
        <f t="shared" si="15"/>
        <v>-1955.1458000000002</v>
      </c>
      <c r="J24" s="24">
        <f t="shared" si="16"/>
        <v>-36.047101992535744</v>
      </c>
    </row>
    <row r="25" spans="1:10" ht="48.6" customHeight="1">
      <c r="A25" s="4" t="s">
        <v>31</v>
      </c>
      <c r="B25" s="31" t="s">
        <v>7</v>
      </c>
      <c r="C25" s="16">
        <v>1417</v>
      </c>
      <c r="D25" s="16">
        <v>1417</v>
      </c>
      <c r="E25" s="16">
        <v>-518.03632000000005</v>
      </c>
      <c r="F25" s="25">
        <f>E25/D25*100</f>
        <v>-36.558667607621743</v>
      </c>
      <c r="G25" s="25">
        <f t="shared" si="14"/>
        <v>-36.558667607621743</v>
      </c>
      <c r="H25" s="16">
        <v>1437.1094800000001</v>
      </c>
      <c r="I25" s="16">
        <f t="shared" si="15"/>
        <v>-1955.1458000000002</v>
      </c>
      <c r="J25" s="25">
        <f t="shared" si="16"/>
        <v>-36.047101992535744</v>
      </c>
    </row>
    <row r="26" spans="1:10" ht="45" customHeight="1">
      <c r="A26" s="4" t="s">
        <v>39</v>
      </c>
      <c r="B26" s="18" t="s">
        <v>67</v>
      </c>
      <c r="C26" s="16">
        <v>6000</v>
      </c>
      <c r="D26" s="16">
        <v>6000</v>
      </c>
      <c r="E26" s="16">
        <v>4996.1138300000002</v>
      </c>
      <c r="F26" s="25">
        <f>E26/D26*100</f>
        <v>83.268563833333346</v>
      </c>
      <c r="G26" s="25">
        <f t="shared" si="14"/>
        <v>83.268563833333346</v>
      </c>
      <c r="H26" s="16">
        <v>5407.4001900000003</v>
      </c>
      <c r="I26" s="16">
        <f t="shared" si="15"/>
        <v>-411.28636000000006</v>
      </c>
      <c r="J26" s="25">
        <f t="shared" si="16"/>
        <v>92.394009217949147</v>
      </c>
    </row>
    <row r="27" spans="1:10" ht="44.45" customHeight="1">
      <c r="A27" s="4" t="s">
        <v>32</v>
      </c>
      <c r="B27" s="29" t="s">
        <v>8</v>
      </c>
      <c r="C27" s="23">
        <f>SUM(C28:C29)</f>
        <v>1515</v>
      </c>
      <c r="D27" s="23">
        <f>SUM(D28:D29)</f>
        <v>1515</v>
      </c>
      <c r="E27" s="23">
        <f>SUM(E28:E29)</f>
        <v>6002.43703</v>
      </c>
      <c r="F27" s="24">
        <f t="shared" ref="F27:F31" si="19">E27/D27*100</f>
        <v>396.20046402640264</v>
      </c>
      <c r="G27" s="24">
        <f t="shared" si="14"/>
        <v>396.20046402640264</v>
      </c>
      <c r="H27" s="23">
        <f>SUM(H28:H29)</f>
        <v>1472.9120800000001</v>
      </c>
      <c r="I27" s="23">
        <f t="shared" si="15"/>
        <v>4529.52495</v>
      </c>
      <c r="J27" s="24">
        <f t="shared" si="16"/>
        <v>407.52174630817069</v>
      </c>
    </row>
    <row r="28" spans="1:10" ht="137.44999999999999" customHeight="1">
      <c r="A28" s="4" t="s">
        <v>69</v>
      </c>
      <c r="B28" s="31" t="s">
        <v>68</v>
      </c>
      <c r="C28" s="16">
        <v>508</v>
      </c>
      <c r="D28" s="16">
        <v>508</v>
      </c>
      <c r="E28" s="16">
        <v>1946.53063</v>
      </c>
      <c r="F28" s="25">
        <f t="shared" si="19"/>
        <v>383.17532086614176</v>
      </c>
      <c r="G28" s="25">
        <f t="shared" si="14"/>
        <v>383.17532086614176</v>
      </c>
      <c r="H28" s="16">
        <v>303.15746000000001</v>
      </c>
      <c r="I28" s="16">
        <f t="shared" si="15"/>
        <v>1643.3731699999998</v>
      </c>
      <c r="J28" s="25">
        <f t="shared" si="16"/>
        <v>642.08567719230791</v>
      </c>
    </row>
    <row r="29" spans="1:10" ht="89.45" customHeight="1">
      <c r="A29" s="4" t="s">
        <v>55</v>
      </c>
      <c r="B29" s="31" t="s">
        <v>14</v>
      </c>
      <c r="C29" s="16">
        <v>1007</v>
      </c>
      <c r="D29" s="16">
        <v>1007</v>
      </c>
      <c r="E29" s="16">
        <v>4055.9063999999998</v>
      </c>
      <c r="F29" s="25">
        <f t="shared" si="19"/>
        <v>402.77124131082422</v>
      </c>
      <c r="G29" s="25">
        <f t="shared" si="14"/>
        <v>402.77124131082422</v>
      </c>
      <c r="H29" s="16">
        <v>1169.7546199999999</v>
      </c>
      <c r="I29" s="16">
        <f t="shared" si="15"/>
        <v>2886.1517800000001</v>
      </c>
      <c r="J29" s="25">
        <f t="shared" si="16"/>
        <v>346.73138542509025</v>
      </c>
    </row>
    <row r="30" spans="1:10" ht="36">
      <c r="A30" s="4" t="s">
        <v>33</v>
      </c>
      <c r="B30" s="29" t="s">
        <v>9</v>
      </c>
      <c r="C30" s="16">
        <v>732</v>
      </c>
      <c r="D30" s="16">
        <v>732</v>
      </c>
      <c r="E30" s="16">
        <v>3240.06</v>
      </c>
      <c r="F30" s="25">
        <f t="shared" si="19"/>
        <v>442.63114754098359</v>
      </c>
      <c r="G30" s="25">
        <f t="shared" si="14"/>
        <v>442.63114754098359</v>
      </c>
      <c r="H30" s="16">
        <v>1348.15239</v>
      </c>
      <c r="I30" s="16">
        <f t="shared" ref="I30:I42" si="20">E30-H30</f>
        <v>1891.90761</v>
      </c>
      <c r="J30" s="25">
        <f t="shared" ref="J30:J42" si="21">E30/H30*100</f>
        <v>240.33336468735556</v>
      </c>
    </row>
    <row r="31" spans="1:10" ht="37.15" customHeight="1">
      <c r="A31" s="4" t="s">
        <v>34</v>
      </c>
      <c r="B31" s="29" t="s">
        <v>10</v>
      </c>
      <c r="C31" s="16">
        <v>20</v>
      </c>
      <c r="D31" s="16">
        <v>20</v>
      </c>
      <c r="E31" s="16">
        <v>7.7699199999999999</v>
      </c>
      <c r="F31" s="25">
        <f t="shared" si="19"/>
        <v>38.849600000000002</v>
      </c>
      <c r="G31" s="25">
        <f t="shared" si="14"/>
        <v>38.849600000000002</v>
      </c>
      <c r="H31" s="16">
        <v>138.83637999999999</v>
      </c>
      <c r="I31" s="16">
        <f t="shared" si="20"/>
        <v>-131.06645999999998</v>
      </c>
      <c r="J31" s="25">
        <f t="shared" si="21"/>
        <v>5.5964582193802519</v>
      </c>
    </row>
    <row r="32" spans="1:10" ht="32.450000000000003" customHeight="1">
      <c r="A32" s="3" t="s">
        <v>35</v>
      </c>
      <c r="B32" s="29" t="s">
        <v>11</v>
      </c>
      <c r="C32" s="23">
        <f>SUM(C33:C41)</f>
        <v>702499.90000000014</v>
      </c>
      <c r="D32" s="23">
        <f>SUM(D33:D41)</f>
        <v>741641.10000000009</v>
      </c>
      <c r="E32" s="23">
        <f>SUM(E33:E41)</f>
        <v>479069.61592000001</v>
      </c>
      <c r="F32" s="24">
        <f t="shared" ref="F32:F38" si="22">E32/D32*100</f>
        <v>64.595882822567404</v>
      </c>
      <c r="G32" s="24">
        <f t="shared" ref="G32:G38" si="23">E32/C32*100</f>
        <v>68.194972827754128</v>
      </c>
      <c r="H32" s="23">
        <f t="shared" ref="H32" si="24">SUM(H33:H41)</f>
        <v>507199.08717000001</v>
      </c>
      <c r="I32" s="23">
        <f t="shared" si="20"/>
        <v>-28129.471250000002</v>
      </c>
      <c r="J32" s="24">
        <f t="shared" si="21"/>
        <v>94.45395862067636</v>
      </c>
    </row>
    <row r="33" spans="1:10" ht="45.6" customHeight="1">
      <c r="A33" s="4" t="s">
        <v>49</v>
      </c>
      <c r="B33" s="31" t="s">
        <v>50</v>
      </c>
      <c r="C33" s="16">
        <v>61001</v>
      </c>
      <c r="D33" s="16">
        <v>70711.5</v>
      </c>
      <c r="E33" s="28">
        <v>46520.800000000003</v>
      </c>
      <c r="F33" s="25">
        <f t="shared" si="22"/>
        <v>65.789581609780583</v>
      </c>
      <c r="G33" s="25">
        <f t="shared" si="23"/>
        <v>76.262356354813861</v>
      </c>
      <c r="H33" s="28">
        <v>47469.5</v>
      </c>
      <c r="I33" s="16">
        <f t="shared" si="20"/>
        <v>-948.69999999999709</v>
      </c>
      <c r="J33" s="25">
        <f t="shared" si="21"/>
        <v>98.001453564920638</v>
      </c>
    </row>
    <row r="34" spans="1:10" ht="63.6" customHeight="1">
      <c r="A34" s="4" t="s">
        <v>36</v>
      </c>
      <c r="B34" s="31" t="s">
        <v>44</v>
      </c>
      <c r="C34" s="16">
        <v>258746.9</v>
      </c>
      <c r="D34" s="16">
        <v>290926</v>
      </c>
      <c r="E34" s="28">
        <v>151150.32154999999</v>
      </c>
      <c r="F34" s="25">
        <f t="shared" si="22"/>
        <v>51.95490315406667</v>
      </c>
      <c r="G34" s="25">
        <f t="shared" si="23"/>
        <v>58.416283074309291</v>
      </c>
      <c r="H34" s="16">
        <v>192758.24056000001</v>
      </c>
      <c r="I34" s="16">
        <f t="shared" si="20"/>
        <v>-41607.919010000012</v>
      </c>
      <c r="J34" s="25">
        <f t="shared" si="21"/>
        <v>78.414453831327293</v>
      </c>
    </row>
    <row r="35" spans="1:10" ht="48" customHeight="1">
      <c r="A35" s="4" t="s">
        <v>37</v>
      </c>
      <c r="B35" s="31" t="s">
        <v>62</v>
      </c>
      <c r="C35" s="16">
        <v>347370.4</v>
      </c>
      <c r="D35" s="16">
        <v>344414.5</v>
      </c>
      <c r="E35" s="28">
        <v>249557.88665999999</v>
      </c>
      <c r="F35" s="25">
        <f t="shared" si="22"/>
        <v>72.458588897970316</v>
      </c>
      <c r="G35" s="25">
        <f t="shared" si="23"/>
        <v>71.842012635503764</v>
      </c>
      <c r="H35" s="16">
        <v>235395.5122</v>
      </c>
      <c r="I35" s="16">
        <f t="shared" si="20"/>
        <v>14162.374459999992</v>
      </c>
      <c r="J35" s="25">
        <f t="shared" si="21"/>
        <v>106.01641651008502</v>
      </c>
    </row>
    <row r="36" spans="1:10" ht="60" customHeight="1">
      <c r="A36" s="4" t="s">
        <v>46</v>
      </c>
      <c r="B36" s="31" t="s">
        <v>56</v>
      </c>
      <c r="C36" s="16">
        <v>15219.8</v>
      </c>
      <c r="D36" s="16">
        <v>15427.3</v>
      </c>
      <c r="E36" s="28">
        <v>11701.524530000001</v>
      </c>
      <c r="F36" s="25">
        <f>E36/D36*100</f>
        <v>75.84946510406877</v>
      </c>
      <c r="G36" s="25">
        <f t="shared" si="23"/>
        <v>76.883563056019142</v>
      </c>
      <c r="H36" s="16">
        <v>11482.73913</v>
      </c>
      <c r="I36" s="16">
        <f t="shared" si="20"/>
        <v>218.78540000000066</v>
      </c>
      <c r="J36" s="25">
        <f t="shared" si="21"/>
        <v>101.90534155242104</v>
      </c>
    </row>
    <row r="37" spans="1:10" ht="79.900000000000006" customHeight="1">
      <c r="A37" s="4" t="s">
        <v>85</v>
      </c>
      <c r="B37" s="31" t="s">
        <v>86</v>
      </c>
      <c r="C37" s="16">
        <v>0</v>
      </c>
      <c r="D37" s="16">
        <v>0</v>
      </c>
      <c r="E37" s="28">
        <v>20</v>
      </c>
      <c r="F37" s="25" t="e">
        <f>E37/D37*100</f>
        <v>#DIV/0!</v>
      </c>
      <c r="G37" s="25" t="e">
        <f t="shared" si="23"/>
        <v>#DIV/0!</v>
      </c>
      <c r="H37" s="16">
        <v>0</v>
      </c>
      <c r="I37" s="16">
        <f t="shared" si="20"/>
        <v>20</v>
      </c>
      <c r="J37" s="25" t="e">
        <f t="shared" si="21"/>
        <v>#DIV/0!</v>
      </c>
    </row>
    <row r="38" spans="1:10" ht="49.15" customHeight="1">
      <c r="A38" s="4" t="s">
        <v>88</v>
      </c>
      <c r="B38" s="31" t="s">
        <v>59</v>
      </c>
      <c r="C38" s="16">
        <v>20000</v>
      </c>
      <c r="D38" s="16">
        <v>20000</v>
      </c>
      <c r="E38" s="28">
        <v>20000</v>
      </c>
      <c r="F38" s="25">
        <f t="shared" si="22"/>
        <v>100</v>
      </c>
      <c r="G38" s="25">
        <f t="shared" si="23"/>
        <v>100</v>
      </c>
      <c r="H38" s="16">
        <v>20000</v>
      </c>
      <c r="I38" s="16">
        <f t="shared" si="20"/>
        <v>0</v>
      </c>
      <c r="J38" s="25">
        <f t="shared" si="21"/>
        <v>100</v>
      </c>
    </row>
    <row r="39" spans="1:10" ht="39" customHeight="1">
      <c r="A39" s="4" t="s">
        <v>47</v>
      </c>
      <c r="B39" s="31" t="s">
        <v>48</v>
      </c>
      <c r="C39" s="16">
        <v>161.80000000000001</v>
      </c>
      <c r="D39" s="16">
        <v>161.80000000000001</v>
      </c>
      <c r="E39" s="28">
        <v>11.75</v>
      </c>
      <c r="F39" s="25">
        <v>0</v>
      </c>
      <c r="G39" s="25">
        <v>0</v>
      </c>
      <c r="H39" s="16">
        <v>16.3</v>
      </c>
      <c r="I39" s="16">
        <f t="shared" si="20"/>
        <v>-4.5500000000000007</v>
      </c>
      <c r="J39" s="25">
        <f t="shared" si="21"/>
        <v>72.085889570552141</v>
      </c>
    </row>
    <row r="40" spans="1:10" ht="64.150000000000006" customHeight="1">
      <c r="A40" s="5" t="s">
        <v>63</v>
      </c>
      <c r="B40" s="31" t="s">
        <v>66</v>
      </c>
      <c r="C40" s="16">
        <v>0</v>
      </c>
      <c r="D40" s="16">
        <v>0</v>
      </c>
      <c r="E40" s="16">
        <v>712.52395000000001</v>
      </c>
      <c r="F40" s="25">
        <v>0</v>
      </c>
      <c r="G40" s="25">
        <v>0</v>
      </c>
      <c r="H40" s="16">
        <v>90.324640000000002</v>
      </c>
      <c r="I40" s="16">
        <f t="shared" si="20"/>
        <v>622.19930999999997</v>
      </c>
      <c r="J40" s="25">
        <f t="shared" si="21"/>
        <v>788.84781605550825</v>
      </c>
    </row>
    <row r="41" spans="1:10" ht="86.45" customHeight="1">
      <c r="A41" s="5" t="s">
        <v>40</v>
      </c>
      <c r="B41" s="31" t="s">
        <v>41</v>
      </c>
      <c r="C41" s="16">
        <v>0</v>
      </c>
      <c r="D41" s="16">
        <v>0</v>
      </c>
      <c r="E41" s="16">
        <v>-605.19077000000004</v>
      </c>
      <c r="F41" s="25">
        <v>0</v>
      </c>
      <c r="G41" s="25">
        <v>0</v>
      </c>
      <c r="H41" s="16">
        <v>-13.52936</v>
      </c>
      <c r="I41" s="16">
        <f t="shared" si="20"/>
        <v>-591.66141000000005</v>
      </c>
      <c r="J41" s="25">
        <f t="shared" si="21"/>
        <v>4473.1662842883925</v>
      </c>
    </row>
    <row r="42" spans="1:10" ht="25.9" customHeight="1">
      <c r="A42" s="2"/>
      <c r="B42" s="15" t="s">
        <v>51</v>
      </c>
      <c r="C42" s="23">
        <f>SUM(C4,C32)</f>
        <v>1058477.9000000001</v>
      </c>
      <c r="D42" s="23">
        <f>SUM(D4,D32)</f>
        <v>1097619.1000000001</v>
      </c>
      <c r="E42" s="23">
        <f>SUM(E4,E32)</f>
        <v>776159.39506140002</v>
      </c>
      <c r="F42" s="24">
        <f>E42/D42*100</f>
        <v>70.713000080027754</v>
      </c>
      <c r="G42" s="24">
        <f>E42/C42*100</f>
        <v>73.32787912354145</v>
      </c>
      <c r="H42" s="23">
        <f>SUM(H4,H32)</f>
        <v>757110.42268199997</v>
      </c>
      <c r="I42" s="23">
        <f t="shared" si="20"/>
        <v>19048.972379400046</v>
      </c>
      <c r="J42" s="24">
        <f t="shared" si="21"/>
        <v>102.5160097931185</v>
      </c>
    </row>
  </sheetData>
  <mergeCells count="1">
    <mergeCell ref="A1:J1"/>
  </mergeCells>
  <phoneticPr fontId="1" type="noConversion"/>
  <pageMargins left="0.35433070866141736" right="0.35433070866141736" top="0.39370078740157483" bottom="0.35433070866141736" header="0.35433070866141736" footer="0.51181102362204722"/>
  <pageSetup paperSize="9" scale="61" fitToHeight="0" orientation="landscape" r:id="rId1"/>
  <headerFooter alignWithMargins="0"/>
  <rowBreaks count="2" manualBreakCount="2">
    <brk id="21" max="9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50" zoomScaleNormal="60" zoomScaleSheetLayoutView="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" sqref="J3"/>
    </sheetView>
  </sheetViews>
  <sheetFormatPr defaultColWidth="9.140625" defaultRowHeight="18"/>
  <cols>
    <col min="1" max="1" width="15" style="1" customWidth="1"/>
    <col min="2" max="2" width="60" style="19" customWidth="1"/>
    <col min="3" max="3" width="21.85546875" style="20" customWidth="1"/>
    <col min="4" max="4" width="16.85546875" style="20" customWidth="1"/>
    <col min="5" max="5" width="18.7109375" style="20" customWidth="1"/>
    <col min="6" max="6" width="20.28515625" style="20" customWidth="1"/>
    <col min="7" max="7" width="22.7109375" style="20" customWidth="1"/>
    <col min="8" max="8" width="20.140625" style="20" customWidth="1"/>
    <col min="9" max="9" width="19.7109375" style="20" customWidth="1"/>
    <col min="10" max="10" width="19.42578125" style="20" customWidth="1"/>
    <col min="11" max="16384" width="9.140625" style="1"/>
  </cols>
  <sheetData>
    <row r="1" spans="1:10" ht="61.9" customHeight="1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96.6" customHeight="1">
      <c r="A2" s="6" t="s">
        <v>38</v>
      </c>
      <c r="B2" s="11" t="s">
        <v>12</v>
      </c>
      <c r="C2" s="12" t="s">
        <v>70</v>
      </c>
      <c r="D2" s="12" t="s">
        <v>71</v>
      </c>
      <c r="E2" s="12" t="s">
        <v>83</v>
      </c>
      <c r="F2" s="13" t="s">
        <v>94</v>
      </c>
      <c r="G2" s="13" t="s">
        <v>95</v>
      </c>
      <c r="H2" s="14" t="s">
        <v>84</v>
      </c>
      <c r="I2" s="14" t="s">
        <v>98</v>
      </c>
      <c r="J2" s="13" t="s">
        <v>99</v>
      </c>
    </row>
    <row r="3" spans="1:10" s="10" customFormat="1" ht="15.75">
      <c r="A3" s="21">
        <v>1</v>
      </c>
      <c r="B3" s="9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9</v>
      </c>
      <c r="I3" s="22">
        <v>10</v>
      </c>
      <c r="J3" s="22">
        <v>11</v>
      </c>
    </row>
    <row r="4" spans="1:10">
      <c r="A4" s="4" t="s">
        <v>21</v>
      </c>
      <c r="B4" s="29" t="s">
        <v>58</v>
      </c>
      <c r="C4" s="23">
        <f t="shared" ref="C4:E4" si="0">SUM(C5,C21)</f>
        <v>410215.05</v>
      </c>
      <c r="D4" s="23">
        <f t="shared" si="0"/>
        <v>417908.39785000001</v>
      </c>
      <c r="E4" s="23">
        <f t="shared" si="0"/>
        <v>342316.6404344</v>
      </c>
      <c r="F4" s="24">
        <f t="shared" ref="F4:F12" si="1">E4/D4*100</f>
        <v>81.911883607868504</v>
      </c>
      <c r="G4" s="24">
        <f t="shared" ref="G4:G19" si="2">E4/C4*100</f>
        <v>83.448093977634414</v>
      </c>
      <c r="H4" s="23">
        <f t="shared" ref="H4" si="3">SUM(H5,H21)</f>
        <v>281911.99354</v>
      </c>
      <c r="I4" s="23">
        <f t="shared" ref="I4:I22" si="4">E4-H4</f>
        <v>60404.646894400008</v>
      </c>
      <c r="J4" s="24">
        <f t="shared" ref="J4:J22" si="5">E4/H4*100</f>
        <v>121.42677441136583</v>
      </c>
    </row>
    <row r="5" spans="1:10" ht="18.75">
      <c r="A5" s="3"/>
      <c r="B5" s="30" t="s">
        <v>15</v>
      </c>
      <c r="C5" s="23">
        <f>C6+C8+C9+C14+C19+C20</f>
        <v>388104.05</v>
      </c>
      <c r="D5" s="23">
        <f t="shared" ref="D5:E5" si="6">D6+D8+D9+D14+D19+D20</f>
        <v>394643.99778999999</v>
      </c>
      <c r="E5" s="23">
        <f t="shared" si="6"/>
        <v>317342.0162214</v>
      </c>
      <c r="F5" s="24">
        <f t="shared" si="1"/>
        <v>80.412224181416718</v>
      </c>
      <c r="G5" s="24">
        <f t="shared" si="2"/>
        <v>81.767251906131875</v>
      </c>
      <c r="H5" s="23">
        <f t="shared" ref="H5" si="7">H6+H8+H9+H14+H19+H20</f>
        <v>261629.26065999997</v>
      </c>
      <c r="I5" s="23">
        <f t="shared" si="4"/>
        <v>55712.75556140003</v>
      </c>
      <c r="J5" s="24">
        <f t="shared" si="5"/>
        <v>121.29454305717032</v>
      </c>
    </row>
    <row r="6" spans="1:10">
      <c r="A6" s="4" t="s">
        <v>22</v>
      </c>
      <c r="B6" s="29" t="s">
        <v>0</v>
      </c>
      <c r="C6" s="23">
        <f t="shared" ref="C6:E6" si="8">C7</f>
        <v>311008.05</v>
      </c>
      <c r="D6" s="23">
        <f t="shared" si="8"/>
        <v>312472.25</v>
      </c>
      <c r="E6" s="23">
        <f t="shared" si="8"/>
        <v>235609.85532999999</v>
      </c>
      <c r="F6" s="24">
        <f t="shared" si="1"/>
        <v>75.401849389825813</v>
      </c>
      <c r="G6" s="24">
        <f t="shared" si="2"/>
        <v>75.756835017614492</v>
      </c>
      <c r="H6" s="23">
        <f t="shared" ref="H6" si="9">H7</f>
        <v>211421.04412000001</v>
      </c>
      <c r="I6" s="23">
        <f t="shared" si="4"/>
        <v>24188.811209999985</v>
      </c>
      <c r="J6" s="24">
        <f t="shared" si="5"/>
        <v>111.44106127688534</v>
      </c>
    </row>
    <row r="7" spans="1:10" ht="48" customHeight="1">
      <c r="A7" s="4" t="s">
        <v>23</v>
      </c>
      <c r="B7" s="31" t="s">
        <v>1</v>
      </c>
      <c r="C7" s="16">
        <v>311008.05</v>
      </c>
      <c r="D7" s="16">
        <v>312472.25</v>
      </c>
      <c r="E7" s="16">
        <v>235609.85532999999</v>
      </c>
      <c r="F7" s="25">
        <f t="shared" si="1"/>
        <v>75.401849389825813</v>
      </c>
      <c r="G7" s="25">
        <f t="shared" si="2"/>
        <v>75.756835017614492</v>
      </c>
      <c r="H7" s="16">
        <v>211421.04412000001</v>
      </c>
      <c r="I7" s="16">
        <f t="shared" si="4"/>
        <v>24188.811209999985</v>
      </c>
      <c r="J7" s="25">
        <f t="shared" si="5"/>
        <v>111.44106127688534</v>
      </c>
    </row>
    <row r="8" spans="1:10" ht="50.45" customHeight="1">
      <c r="A8" s="4" t="s">
        <v>53</v>
      </c>
      <c r="B8" s="29" t="s">
        <v>52</v>
      </c>
      <c r="C8" s="16">
        <v>24577</v>
      </c>
      <c r="D8" s="16">
        <v>24577</v>
      </c>
      <c r="E8" s="16">
        <v>19609.297750000002</v>
      </c>
      <c r="F8" s="25">
        <f t="shared" si="1"/>
        <v>79.787190259185422</v>
      </c>
      <c r="G8" s="25">
        <f t="shared" si="2"/>
        <v>79.787190259185422</v>
      </c>
      <c r="H8" s="16">
        <v>17579.741379999999</v>
      </c>
      <c r="I8" s="16">
        <f t="shared" si="4"/>
        <v>2029.5563700000021</v>
      </c>
      <c r="J8" s="25">
        <f t="shared" si="5"/>
        <v>111.54485908597593</v>
      </c>
    </row>
    <row r="9" spans="1:10" ht="20.45" customHeight="1">
      <c r="A9" s="4" t="s">
        <v>24</v>
      </c>
      <c r="B9" s="29" t="s">
        <v>2</v>
      </c>
      <c r="C9" s="23">
        <f>SUM(C10:C13)</f>
        <v>30121</v>
      </c>
      <c r="D9" s="23">
        <f>SUM(D10:D13)</f>
        <v>30121</v>
      </c>
      <c r="E9" s="23">
        <f t="shared" ref="E9" si="10">SUM(E10:E13)</f>
        <v>39693.95635</v>
      </c>
      <c r="F9" s="24">
        <f t="shared" si="1"/>
        <v>131.78166843730287</v>
      </c>
      <c r="G9" s="24">
        <f t="shared" si="2"/>
        <v>131.78166843730287</v>
      </c>
      <c r="H9" s="23">
        <f t="shared" ref="H9" si="11">SUM(H10:H13)</f>
        <v>21869.914550000001</v>
      </c>
      <c r="I9" s="23">
        <f t="shared" si="4"/>
        <v>17824.041799999999</v>
      </c>
      <c r="J9" s="24">
        <f t="shared" si="5"/>
        <v>181.50028094188414</v>
      </c>
    </row>
    <row r="10" spans="1:10" ht="43.15" customHeight="1">
      <c r="A10" s="4" t="s">
        <v>89</v>
      </c>
      <c r="B10" s="31" t="s">
        <v>57</v>
      </c>
      <c r="C10" s="16">
        <v>26078</v>
      </c>
      <c r="D10" s="16">
        <v>26078</v>
      </c>
      <c r="E10" s="16">
        <v>32929.614549999998</v>
      </c>
      <c r="F10" s="25">
        <f t="shared" si="1"/>
        <v>126.27354302477183</v>
      </c>
      <c r="G10" s="25">
        <f t="shared" si="2"/>
        <v>126.27354302477183</v>
      </c>
      <c r="H10" s="16">
        <v>10146.467720000001</v>
      </c>
      <c r="I10" s="16">
        <f t="shared" si="4"/>
        <v>22783.146829999998</v>
      </c>
      <c r="J10" s="25">
        <f t="shared" si="5"/>
        <v>324.54264339787403</v>
      </c>
    </row>
    <row r="11" spans="1:10" ht="88.15" customHeight="1">
      <c r="A11" s="4" t="s">
        <v>43</v>
      </c>
      <c r="B11" s="31" t="s">
        <v>3</v>
      </c>
      <c r="C11" s="16">
        <v>3790</v>
      </c>
      <c r="D11" s="16">
        <v>3790</v>
      </c>
      <c r="E11" s="25">
        <v>4842.0592900000001</v>
      </c>
      <c r="F11" s="25">
        <f t="shared" si="1"/>
        <v>127.75882031662269</v>
      </c>
      <c r="G11" s="25">
        <f t="shared" si="2"/>
        <v>127.75882031662269</v>
      </c>
      <c r="H11" s="25">
        <v>11575.390009999999</v>
      </c>
      <c r="I11" s="16">
        <f t="shared" si="4"/>
        <v>-6733.330719999999</v>
      </c>
      <c r="J11" s="25">
        <f t="shared" si="5"/>
        <v>41.830636253438861</v>
      </c>
    </row>
    <row r="12" spans="1:10" ht="77.45" customHeight="1">
      <c r="A12" s="4" t="s">
        <v>42</v>
      </c>
      <c r="B12" s="31" t="s">
        <v>13</v>
      </c>
      <c r="C12" s="16">
        <v>64</v>
      </c>
      <c r="D12" s="16">
        <v>64</v>
      </c>
      <c r="E12" s="16">
        <v>22.843350000000001</v>
      </c>
      <c r="F12" s="25">
        <f t="shared" si="1"/>
        <v>35.692734375000001</v>
      </c>
      <c r="G12" s="25">
        <f t="shared" si="2"/>
        <v>35.692734375000001</v>
      </c>
      <c r="H12" s="16">
        <v>30.523</v>
      </c>
      <c r="I12" s="16">
        <f t="shared" si="4"/>
        <v>-7.6796499999999988</v>
      </c>
      <c r="J12" s="25">
        <f t="shared" si="5"/>
        <v>74.839792943026566</v>
      </c>
    </row>
    <row r="13" spans="1:10" ht="72.599999999999994" customHeight="1">
      <c r="A13" s="4" t="s">
        <v>45</v>
      </c>
      <c r="B13" s="31" t="s">
        <v>87</v>
      </c>
      <c r="C13" s="16">
        <v>189</v>
      </c>
      <c r="D13" s="16">
        <v>189</v>
      </c>
      <c r="E13" s="16">
        <v>1899.4391599999999</v>
      </c>
      <c r="F13" s="25">
        <f>E13/D13*100</f>
        <v>1004.9942645502645</v>
      </c>
      <c r="G13" s="25">
        <f t="shared" si="2"/>
        <v>1004.9942645502645</v>
      </c>
      <c r="H13" s="16">
        <v>117.53382000000001</v>
      </c>
      <c r="I13" s="16">
        <f t="shared" si="4"/>
        <v>1781.9053399999998</v>
      </c>
      <c r="J13" s="25">
        <f t="shared" si="5"/>
        <v>1616.0788103373141</v>
      </c>
    </row>
    <row r="14" spans="1:10" s="33" customFormat="1" ht="30.6" customHeight="1">
      <c r="A14" s="3" t="s">
        <v>72</v>
      </c>
      <c r="B14" s="29" t="s">
        <v>73</v>
      </c>
      <c r="C14" s="23">
        <f>C15+C16</f>
        <v>19832</v>
      </c>
      <c r="D14" s="23">
        <f t="shared" ref="D14:E14" si="12">D15+D16</f>
        <v>24899.747790000001</v>
      </c>
      <c r="E14" s="23">
        <f t="shared" si="12"/>
        <v>19658.054810000001</v>
      </c>
      <c r="F14" s="25">
        <f t="shared" ref="F14:F18" si="13">E14/D14*100</f>
        <v>78.94881095098836</v>
      </c>
      <c r="G14" s="25">
        <f t="shared" si="2"/>
        <v>99.122906464300129</v>
      </c>
      <c r="H14" s="23">
        <f>H15+H16</f>
        <v>7987.0574999999999</v>
      </c>
      <c r="I14" s="16">
        <f t="shared" si="4"/>
        <v>11670.997310000002</v>
      </c>
      <c r="J14" s="25">
        <f t="shared" si="5"/>
        <v>246.12386739421873</v>
      </c>
    </row>
    <row r="15" spans="1:10" ht="30.6" customHeight="1">
      <c r="A15" s="4" t="s">
        <v>74</v>
      </c>
      <c r="B15" s="31" t="s">
        <v>75</v>
      </c>
      <c r="C15" s="16">
        <v>7329</v>
      </c>
      <c r="D15" s="16">
        <v>7319</v>
      </c>
      <c r="E15" s="16">
        <v>1058.9565600000001</v>
      </c>
      <c r="F15" s="25">
        <f t="shared" si="13"/>
        <v>14.468596256319172</v>
      </c>
      <c r="G15" s="25">
        <f t="shared" si="2"/>
        <v>14.448854686860418</v>
      </c>
      <c r="H15" s="16">
        <v>1041.6577199999999</v>
      </c>
      <c r="I15" s="16">
        <f t="shared" si="4"/>
        <v>17.298840000000155</v>
      </c>
      <c r="J15" s="25">
        <f t="shared" si="5"/>
        <v>101.66070290344511</v>
      </c>
    </row>
    <row r="16" spans="1:10" ht="30.6" customHeight="1">
      <c r="A16" s="4" t="s">
        <v>76</v>
      </c>
      <c r="B16" s="31" t="s">
        <v>77</v>
      </c>
      <c r="C16" s="16">
        <f>C17+C18</f>
        <v>12503</v>
      </c>
      <c r="D16" s="16">
        <f t="shared" ref="D16:E16" si="14">D17+D18</f>
        <v>17580.747790000001</v>
      </c>
      <c r="E16" s="16">
        <f t="shared" si="14"/>
        <v>18599.098250000003</v>
      </c>
      <c r="F16" s="25">
        <f t="shared" si="13"/>
        <v>105.79241834399811</v>
      </c>
      <c r="G16" s="25">
        <f t="shared" si="2"/>
        <v>148.75708429976808</v>
      </c>
      <c r="H16" s="16">
        <f>H17+H18</f>
        <v>6945.3997799999997</v>
      </c>
      <c r="I16" s="16">
        <f t="shared" si="4"/>
        <v>11653.698470000003</v>
      </c>
      <c r="J16" s="25">
        <f t="shared" si="5"/>
        <v>267.79017535546387</v>
      </c>
    </row>
    <row r="17" spans="1:10" ht="30.6" customHeight="1">
      <c r="A17" s="4" t="s">
        <v>80</v>
      </c>
      <c r="B17" s="31" t="s">
        <v>78</v>
      </c>
      <c r="C17" s="16">
        <v>8723</v>
      </c>
      <c r="D17" s="16">
        <v>13800.747789999999</v>
      </c>
      <c r="E17" s="16">
        <v>17972.174210000001</v>
      </c>
      <c r="F17" s="25">
        <f t="shared" si="13"/>
        <v>130.22608979944269</v>
      </c>
      <c r="G17" s="25">
        <f t="shared" si="2"/>
        <v>206.0320326722458</v>
      </c>
      <c r="H17" s="16">
        <v>6407.68253</v>
      </c>
      <c r="I17" s="16">
        <f t="shared" si="4"/>
        <v>11564.491680000001</v>
      </c>
      <c r="J17" s="25">
        <f t="shared" si="5"/>
        <v>280.47853691028604</v>
      </c>
    </row>
    <row r="18" spans="1:10" ht="30.6" customHeight="1">
      <c r="A18" s="4" t="s">
        <v>81</v>
      </c>
      <c r="B18" s="31" t="s">
        <v>79</v>
      </c>
      <c r="C18" s="16">
        <v>3780</v>
      </c>
      <c r="D18" s="16">
        <v>3780</v>
      </c>
      <c r="E18" s="16">
        <v>626.92403999999999</v>
      </c>
      <c r="F18" s="25">
        <f t="shared" si="13"/>
        <v>16.585292063492062</v>
      </c>
      <c r="G18" s="25">
        <f t="shared" si="2"/>
        <v>16.585292063492062</v>
      </c>
      <c r="H18" s="16">
        <v>537.71725000000004</v>
      </c>
      <c r="I18" s="16">
        <f t="shared" si="4"/>
        <v>89.206789999999955</v>
      </c>
      <c r="J18" s="25">
        <f t="shared" si="5"/>
        <v>116.58990668422855</v>
      </c>
    </row>
    <row r="19" spans="1:10" ht="81.599999999999994" customHeight="1">
      <c r="A19" s="4" t="s">
        <v>25</v>
      </c>
      <c r="B19" s="31" t="s">
        <v>4</v>
      </c>
      <c r="C19" s="16">
        <v>2566</v>
      </c>
      <c r="D19" s="16">
        <v>2574</v>
      </c>
      <c r="E19" s="16">
        <v>2770.85176</v>
      </c>
      <c r="F19" s="25">
        <f>E19/D19*100</f>
        <v>107.64769852369854</v>
      </c>
      <c r="G19" s="25">
        <f t="shared" si="2"/>
        <v>107.9833109898675</v>
      </c>
      <c r="H19" s="16">
        <v>2771.5031100000001</v>
      </c>
      <c r="I19" s="16">
        <f t="shared" si="4"/>
        <v>-0.65135000000009313</v>
      </c>
      <c r="J19" s="25">
        <f t="shared" si="5"/>
        <v>99.976498312498734</v>
      </c>
    </row>
    <row r="20" spans="1:10" ht="28.15" customHeight="1">
      <c r="A20" s="4" t="s">
        <v>26</v>
      </c>
      <c r="B20" s="31" t="s">
        <v>19</v>
      </c>
      <c r="C20" s="16">
        <v>0</v>
      </c>
      <c r="D20" s="16">
        <v>0</v>
      </c>
      <c r="E20" s="16">
        <v>2.2139999999999999E-4</v>
      </c>
      <c r="F20" s="25">
        <v>0</v>
      </c>
      <c r="G20" s="25">
        <v>0</v>
      </c>
      <c r="H20" s="16">
        <v>0</v>
      </c>
      <c r="I20" s="16">
        <f t="shared" si="4"/>
        <v>2.2139999999999999E-4</v>
      </c>
      <c r="J20" s="25" t="e">
        <f t="shared" si="5"/>
        <v>#DIV/0!</v>
      </c>
    </row>
    <row r="21" spans="1:10" ht="29.45" customHeight="1">
      <c r="A21" s="4"/>
      <c r="B21" s="30" t="s">
        <v>16</v>
      </c>
      <c r="C21" s="23">
        <f>C22+C31+C33+C34+C39+C40</f>
        <v>22111</v>
      </c>
      <c r="D21" s="23">
        <f>D22+D31+D33+D34+D39+D40</f>
        <v>23264.40006</v>
      </c>
      <c r="E21" s="23">
        <f>E22+E31+E33+E34+E39+E40</f>
        <v>24974.624212999999</v>
      </c>
      <c r="F21" s="24">
        <f>E21/D21*100</f>
        <v>107.35124975752331</v>
      </c>
      <c r="G21" s="24">
        <f>E21/C21*100</f>
        <v>112.95112936095155</v>
      </c>
      <c r="H21" s="23">
        <f>H22+H31+H33+H34+H39+H40</f>
        <v>20282.73288</v>
      </c>
      <c r="I21" s="23">
        <f t="shared" si="4"/>
        <v>4691.8913329999996</v>
      </c>
      <c r="J21" s="24">
        <f t="shared" si="5"/>
        <v>123.13244157362288</v>
      </c>
    </row>
    <row r="22" spans="1:10" ht="94.9" customHeight="1">
      <c r="A22" s="4" t="s">
        <v>27</v>
      </c>
      <c r="B22" s="29" t="s">
        <v>5</v>
      </c>
      <c r="C22" s="23">
        <f>SUM(C23:C30)</f>
        <v>11768</v>
      </c>
      <c r="D22" s="23">
        <f>SUM(D23:D30)</f>
        <v>11830.600060000001</v>
      </c>
      <c r="E22" s="23">
        <f>SUM(E23:E30)</f>
        <v>10211.762490000001</v>
      </c>
      <c r="F22" s="24">
        <f>E22/D22*100</f>
        <v>86.316521885703906</v>
      </c>
      <c r="G22" s="24">
        <f>E22/C22*100</f>
        <v>86.775683973487432</v>
      </c>
      <c r="H22" s="23">
        <f>SUM(H23:H30)</f>
        <v>9241.0807800000002</v>
      </c>
      <c r="I22" s="23">
        <f t="shared" si="4"/>
        <v>970.68171000000075</v>
      </c>
      <c r="J22" s="24">
        <f t="shared" si="5"/>
        <v>110.50398468651845</v>
      </c>
    </row>
    <row r="23" spans="1:10" hidden="1">
      <c r="A23" s="4"/>
      <c r="B23" s="31"/>
      <c r="C23" s="16"/>
      <c r="D23" s="16"/>
      <c r="E23" s="16"/>
      <c r="F23" s="25"/>
      <c r="G23" s="25"/>
      <c r="H23" s="16"/>
      <c r="I23" s="16"/>
      <c r="J23" s="25"/>
    </row>
    <row r="24" spans="1:10" ht="97.15" customHeight="1">
      <c r="A24" s="4" t="s">
        <v>54</v>
      </c>
      <c r="B24" s="31" t="s">
        <v>17</v>
      </c>
      <c r="C24" s="16">
        <v>7827</v>
      </c>
      <c r="D24" s="16">
        <v>7827</v>
      </c>
      <c r="E24" s="16">
        <v>7608.4283500000001</v>
      </c>
      <c r="F24" s="25">
        <f>E24/D24*100</f>
        <v>97.207465823431718</v>
      </c>
      <c r="G24" s="25">
        <f>E24/C24*100</f>
        <v>97.207465823431718</v>
      </c>
      <c r="H24" s="16">
        <v>6452.5432600000004</v>
      </c>
      <c r="I24" s="16">
        <f>E24-H24</f>
        <v>1155.8850899999998</v>
      </c>
      <c r="J24" s="25">
        <f>E24/H24*100</f>
        <v>117.91363565379645</v>
      </c>
    </row>
    <row r="25" spans="1:10" ht="90" hidden="1">
      <c r="A25" s="4" t="s">
        <v>28</v>
      </c>
      <c r="B25" s="31" t="s">
        <v>20</v>
      </c>
      <c r="C25" s="16"/>
      <c r="D25" s="16"/>
      <c r="E25" s="16">
        <v>0</v>
      </c>
      <c r="F25" s="25" t="e">
        <f>E25/D25*100</f>
        <v>#DIV/0!</v>
      </c>
      <c r="G25" s="25" t="e">
        <f>E25/C25*100</f>
        <v>#DIV/0!</v>
      </c>
      <c r="H25" s="16"/>
      <c r="I25" s="16">
        <f>E25-H25</f>
        <v>0</v>
      </c>
      <c r="J25" s="25" t="e">
        <f>E25/H25*100</f>
        <v>#DIV/0!</v>
      </c>
    </row>
    <row r="26" spans="1:10" ht="180" hidden="1">
      <c r="A26" s="4" t="s">
        <v>61</v>
      </c>
      <c r="B26" s="31" t="s">
        <v>60</v>
      </c>
      <c r="C26" s="16"/>
      <c r="D26" s="16"/>
      <c r="E26" s="16">
        <v>0</v>
      </c>
      <c r="F26" s="25"/>
      <c r="G26" s="25"/>
      <c r="H26" s="16"/>
      <c r="I26" s="16">
        <f>E26-H26</f>
        <v>0</v>
      </c>
      <c r="J26" s="25" t="e">
        <f>E26/H26*100</f>
        <v>#DIV/0!</v>
      </c>
    </row>
    <row r="27" spans="1:10" ht="72">
      <c r="A27" s="4" t="s">
        <v>90</v>
      </c>
      <c r="B27" s="31" t="s">
        <v>65</v>
      </c>
      <c r="C27" s="16">
        <v>2020</v>
      </c>
      <c r="D27" s="16">
        <v>2082.6000600000002</v>
      </c>
      <c r="E27" s="16">
        <v>1375.21586</v>
      </c>
      <c r="F27" s="25">
        <f>E27/D27*100</f>
        <v>66.033603206560926</v>
      </c>
      <c r="G27" s="25">
        <f>E27/C27*100</f>
        <v>68.079993069306937</v>
      </c>
      <c r="H27" s="27">
        <v>1564.7455500000001</v>
      </c>
      <c r="I27" s="16">
        <f>E27-H27</f>
        <v>-189.52969000000007</v>
      </c>
      <c r="J27" s="25">
        <f>E27/H27*100</f>
        <v>87.887507333061279</v>
      </c>
    </row>
    <row r="28" spans="1:10" hidden="1">
      <c r="A28" s="4"/>
      <c r="B28" s="31"/>
      <c r="C28" s="16"/>
      <c r="D28" s="16"/>
      <c r="E28" s="16"/>
      <c r="F28" s="25"/>
      <c r="G28" s="25"/>
      <c r="H28" s="16"/>
      <c r="I28" s="16"/>
      <c r="J28" s="25"/>
    </row>
    <row r="29" spans="1:10" hidden="1">
      <c r="A29" s="4"/>
      <c r="B29" s="31"/>
      <c r="C29" s="16"/>
      <c r="D29" s="16"/>
      <c r="E29" s="16"/>
      <c r="F29" s="25"/>
      <c r="G29" s="25"/>
      <c r="H29" s="16"/>
      <c r="I29" s="16"/>
      <c r="J29" s="25"/>
    </row>
    <row r="30" spans="1:10" ht="80.45" customHeight="1">
      <c r="A30" s="4" t="s">
        <v>29</v>
      </c>
      <c r="B30" s="31" t="s">
        <v>18</v>
      </c>
      <c r="C30" s="16">
        <v>1921</v>
      </c>
      <c r="D30" s="16">
        <v>1921</v>
      </c>
      <c r="E30" s="16">
        <v>1228.1182799999999</v>
      </c>
      <c r="F30" s="25">
        <f>E30/D30*100</f>
        <v>63.931196251952102</v>
      </c>
      <c r="G30" s="25">
        <f t="shared" ref="G30:G47" si="15">E30/C30*100</f>
        <v>63.931196251952102</v>
      </c>
      <c r="H30" s="16">
        <v>1223.79197</v>
      </c>
      <c r="I30" s="16">
        <f t="shared" ref="I30:I36" si="16">E30-H30</f>
        <v>4.3263099999999213</v>
      </c>
      <c r="J30" s="25">
        <f t="shared" ref="J30:J36" si="17">E30/H30*100</f>
        <v>100.35351678275842</v>
      </c>
    </row>
    <row r="31" spans="1:10" ht="36">
      <c r="A31" s="4" t="s">
        <v>30</v>
      </c>
      <c r="B31" s="29" t="s">
        <v>6</v>
      </c>
      <c r="C31" s="23">
        <f>C32</f>
        <v>1417</v>
      </c>
      <c r="D31" s="23">
        <f>D32</f>
        <v>1417</v>
      </c>
      <c r="E31" s="23">
        <f>E32</f>
        <v>-518.03632000000005</v>
      </c>
      <c r="F31" s="24">
        <f>E31/D31*100</f>
        <v>-36.558667607621743</v>
      </c>
      <c r="G31" s="24">
        <f t="shared" si="15"/>
        <v>-36.558667607621743</v>
      </c>
      <c r="H31" s="23">
        <f t="shared" ref="H31" si="18">H32</f>
        <v>1437.1094800000001</v>
      </c>
      <c r="I31" s="16">
        <f t="shared" si="16"/>
        <v>-1955.1458000000002</v>
      </c>
      <c r="J31" s="25">
        <f t="shared" si="17"/>
        <v>-36.047101992535744</v>
      </c>
    </row>
    <row r="32" spans="1:10" ht="54" customHeight="1">
      <c r="A32" s="4" t="s">
        <v>31</v>
      </c>
      <c r="B32" s="31" t="s">
        <v>7</v>
      </c>
      <c r="C32" s="16">
        <v>1417</v>
      </c>
      <c r="D32" s="16">
        <v>1417</v>
      </c>
      <c r="E32" s="16">
        <v>-518.03632000000005</v>
      </c>
      <c r="F32" s="25">
        <f>E32/D32*100</f>
        <v>-36.558667607621743</v>
      </c>
      <c r="G32" s="25">
        <f t="shared" si="15"/>
        <v>-36.558667607621743</v>
      </c>
      <c r="H32" s="16">
        <v>1437.1094800000001</v>
      </c>
      <c r="I32" s="16">
        <f t="shared" si="16"/>
        <v>-1955.1458000000002</v>
      </c>
      <c r="J32" s="25">
        <f t="shared" si="17"/>
        <v>-36.047101992535744</v>
      </c>
    </row>
    <row r="33" spans="1:10" ht="36">
      <c r="A33" s="4" t="s">
        <v>39</v>
      </c>
      <c r="B33" s="18" t="s">
        <v>67</v>
      </c>
      <c r="C33" s="16">
        <v>6171</v>
      </c>
      <c r="D33" s="16">
        <v>6306.8</v>
      </c>
      <c r="E33" s="16">
        <v>5305.5939099999996</v>
      </c>
      <c r="F33" s="25">
        <f>E33/D33*100</f>
        <v>84.124974789116507</v>
      </c>
      <c r="G33" s="25">
        <f t="shared" si="15"/>
        <v>85.97624226219412</v>
      </c>
      <c r="H33" s="16">
        <v>6001.1714700000002</v>
      </c>
      <c r="I33" s="16">
        <f t="shared" si="16"/>
        <v>-695.57756000000063</v>
      </c>
      <c r="J33" s="25">
        <f t="shared" si="17"/>
        <v>88.409303692167285</v>
      </c>
    </row>
    <row r="34" spans="1:10" ht="36">
      <c r="A34" s="4" t="s">
        <v>32</v>
      </c>
      <c r="B34" s="29" t="s">
        <v>8</v>
      </c>
      <c r="C34" s="23">
        <f>SUM(C35:C36)</f>
        <v>2003</v>
      </c>
      <c r="D34" s="23">
        <f>SUM(D35:D36)</f>
        <v>2958</v>
      </c>
      <c r="E34" s="23">
        <f>SUM(E35:E38)</f>
        <v>6727.1741529999999</v>
      </c>
      <c r="F34" s="24">
        <f t="shared" ref="F34:F47" si="19">E34/D34*100</f>
        <v>227.42306129141312</v>
      </c>
      <c r="G34" s="24">
        <f t="shared" si="15"/>
        <v>335.85492526210686</v>
      </c>
      <c r="H34" s="23">
        <f>SUM(H35:H38)</f>
        <v>2095.6103499999999</v>
      </c>
      <c r="I34" s="16">
        <f t="shared" si="16"/>
        <v>4631.563803</v>
      </c>
      <c r="J34" s="25">
        <f t="shared" si="17"/>
        <v>321.01264211641251</v>
      </c>
    </row>
    <row r="35" spans="1:10" ht="144">
      <c r="A35" s="4" t="s">
        <v>69</v>
      </c>
      <c r="B35" s="31" t="s">
        <v>68</v>
      </c>
      <c r="C35" s="16">
        <v>558</v>
      </c>
      <c r="D35" s="16">
        <v>1413</v>
      </c>
      <c r="E35" s="16">
        <v>2112.8678930000001</v>
      </c>
      <c r="F35" s="25">
        <f t="shared" si="19"/>
        <v>149.5306364472753</v>
      </c>
      <c r="G35" s="25">
        <f t="shared" si="15"/>
        <v>378.6501600358423</v>
      </c>
      <c r="H35" s="16">
        <v>561.55745999999999</v>
      </c>
      <c r="I35" s="16">
        <f t="shared" si="16"/>
        <v>1551.3104330000001</v>
      </c>
      <c r="J35" s="25">
        <f t="shared" si="17"/>
        <v>376.25141566100825</v>
      </c>
    </row>
    <row r="36" spans="1:10" ht="103.15" customHeight="1">
      <c r="A36" s="4" t="s">
        <v>91</v>
      </c>
      <c r="B36" s="31" t="s">
        <v>14</v>
      </c>
      <c r="C36" s="16">
        <v>1445</v>
      </c>
      <c r="D36" s="16">
        <v>1545</v>
      </c>
      <c r="E36" s="16">
        <v>4614.3062600000003</v>
      </c>
      <c r="F36" s="25">
        <f t="shared" si="19"/>
        <v>298.66059935275081</v>
      </c>
      <c r="G36" s="25">
        <f t="shared" si="15"/>
        <v>319.32915294117652</v>
      </c>
      <c r="H36" s="16">
        <v>1534.0528899999999</v>
      </c>
      <c r="I36" s="16">
        <f t="shared" si="16"/>
        <v>3080.2533700000004</v>
      </c>
      <c r="J36" s="25">
        <f t="shared" si="17"/>
        <v>300.79186252828612</v>
      </c>
    </row>
    <row r="37" spans="1:10" s="8" customFormat="1" ht="19.899999999999999" hidden="1" customHeight="1">
      <c r="A37" s="7"/>
      <c r="B37" s="32"/>
      <c r="C37" s="16"/>
      <c r="D37" s="16"/>
      <c r="E37" s="16"/>
      <c r="F37" s="25"/>
      <c r="G37" s="25"/>
      <c r="H37" s="16"/>
      <c r="I37" s="16"/>
      <c r="J37" s="25"/>
    </row>
    <row r="38" spans="1:10" ht="19.899999999999999" hidden="1" customHeight="1">
      <c r="A38" s="4"/>
      <c r="B38" s="31"/>
      <c r="C38" s="16"/>
      <c r="D38" s="16"/>
      <c r="E38" s="16"/>
      <c r="F38" s="25"/>
      <c r="G38" s="25"/>
      <c r="H38" s="16"/>
      <c r="I38" s="17"/>
      <c r="J38" s="25"/>
    </row>
    <row r="39" spans="1:10" ht="54" customHeight="1">
      <c r="A39" s="4" t="s">
        <v>33</v>
      </c>
      <c r="B39" s="29" t="s">
        <v>9</v>
      </c>
      <c r="C39" s="16">
        <v>732</v>
      </c>
      <c r="D39" s="16">
        <v>732</v>
      </c>
      <c r="E39" s="16">
        <v>3240.36006</v>
      </c>
      <c r="F39" s="25">
        <f t="shared" si="19"/>
        <v>442.67213934426229</v>
      </c>
      <c r="G39" s="25">
        <f t="shared" si="15"/>
        <v>442.67213934426229</v>
      </c>
      <c r="H39" s="16">
        <v>1368.9244200000001</v>
      </c>
      <c r="I39" s="16">
        <f t="shared" ref="I39:I51" si="20">E39-H39</f>
        <v>1871.4356399999999</v>
      </c>
      <c r="J39" s="25">
        <f t="shared" ref="J39:J51" si="21">E39/H39*100</f>
        <v>236.70847072769726</v>
      </c>
    </row>
    <row r="40" spans="1:10" ht="44.45" customHeight="1">
      <c r="A40" s="4" t="s">
        <v>34</v>
      </c>
      <c r="B40" s="29" t="s">
        <v>10</v>
      </c>
      <c r="C40" s="16">
        <v>20</v>
      </c>
      <c r="D40" s="16">
        <v>20</v>
      </c>
      <c r="E40" s="16">
        <v>7.7699199999999999</v>
      </c>
      <c r="F40" s="25">
        <f t="shared" si="19"/>
        <v>38.849600000000002</v>
      </c>
      <c r="G40" s="25">
        <f t="shared" si="15"/>
        <v>38.849600000000002</v>
      </c>
      <c r="H40" s="16">
        <v>138.83637999999999</v>
      </c>
      <c r="I40" s="16">
        <f t="shared" si="20"/>
        <v>-131.06645999999998</v>
      </c>
      <c r="J40" s="25">
        <f t="shared" si="21"/>
        <v>5.5964582193802519</v>
      </c>
    </row>
    <row r="41" spans="1:10" ht="32.450000000000003" customHeight="1">
      <c r="A41" s="3" t="s">
        <v>35</v>
      </c>
      <c r="B41" s="29" t="s">
        <v>11</v>
      </c>
      <c r="C41" s="23">
        <f>SUM(C42:C50)</f>
        <v>731194.42286999989</v>
      </c>
      <c r="D41" s="23">
        <f>SUM(D42:D50)</f>
        <v>829080.75840999989</v>
      </c>
      <c r="E41" s="23">
        <f>SUM(E42:E50)</f>
        <v>501529.56664999999</v>
      </c>
      <c r="F41" s="24">
        <f t="shared" si="19"/>
        <v>60.492245364833551</v>
      </c>
      <c r="G41" s="24">
        <f t="shared" si="15"/>
        <v>68.590452957977178</v>
      </c>
      <c r="H41" s="23">
        <f t="shared" ref="H41" si="22">SUM(H42:H50)</f>
        <v>518224.93543000001</v>
      </c>
      <c r="I41" s="23">
        <f t="shared" si="20"/>
        <v>-16695.368780000019</v>
      </c>
      <c r="J41" s="24">
        <f t="shared" si="21"/>
        <v>96.778354795655105</v>
      </c>
    </row>
    <row r="42" spans="1:10" ht="43.15" customHeight="1">
      <c r="A42" s="4" t="s">
        <v>49</v>
      </c>
      <c r="B42" s="31" t="s">
        <v>50</v>
      </c>
      <c r="C42" s="16">
        <v>61001</v>
      </c>
      <c r="D42" s="16">
        <v>70711.5</v>
      </c>
      <c r="E42" s="28">
        <v>46520.800000000003</v>
      </c>
      <c r="F42" s="25">
        <f t="shared" si="19"/>
        <v>65.789581609780583</v>
      </c>
      <c r="G42" s="25">
        <f t="shared" si="15"/>
        <v>76.262356354813861</v>
      </c>
      <c r="H42" s="28">
        <v>47469.5</v>
      </c>
      <c r="I42" s="16">
        <f t="shared" si="20"/>
        <v>-948.69999999999709</v>
      </c>
      <c r="J42" s="25">
        <f t="shared" si="21"/>
        <v>98.001453564920638</v>
      </c>
    </row>
    <row r="43" spans="1:10" ht="63.6" customHeight="1">
      <c r="A43" s="4" t="s">
        <v>36</v>
      </c>
      <c r="B43" s="31" t="s">
        <v>44</v>
      </c>
      <c r="C43" s="16">
        <v>269340.25459999999</v>
      </c>
      <c r="D43" s="16">
        <v>338338.16674000002</v>
      </c>
      <c r="E43" s="28">
        <v>169954.25654</v>
      </c>
      <c r="F43" s="25">
        <f t="shared" si="19"/>
        <v>50.232067572383386</v>
      </c>
      <c r="G43" s="25">
        <f t="shared" si="15"/>
        <v>63.100206388532911</v>
      </c>
      <c r="H43" s="16">
        <v>208567.14752</v>
      </c>
      <c r="I43" s="16">
        <f t="shared" si="20"/>
        <v>-38612.890979999996</v>
      </c>
      <c r="J43" s="25">
        <f t="shared" si="21"/>
        <v>81.486590079438415</v>
      </c>
    </row>
    <row r="44" spans="1:10" ht="48" customHeight="1">
      <c r="A44" s="4" t="s">
        <v>37</v>
      </c>
      <c r="B44" s="31" t="s">
        <v>62</v>
      </c>
      <c r="C44" s="16">
        <v>348744.712</v>
      </c>
      <c r="D44" s="16">
        <v>346469.01199999999</v>
      </c>
      <c r="E44" s="28">
        <v>250386.36778999999</v>
      </c>
      <c r="F44" s="25">
        <f t="shared" si="19"/>
        <v>72.268041042008107</v>
      </c>
      <c r="G44" s="25">
        <f t="shared" si="15"/>
        <v>71.796462906654767</v>
      </c>
      <c r="H44" s="16">
        <v>236205.98616</v>
      </c>
      <c r="I44" s="16">
        <f t="shared" si="20"/>
        <v>14180.381629999989</v>
      </c>
      <c r="J44" s="25">
        <f t="shared" si="21"/>
        <v>106.00339638318673</v>
      </c>
    </row>
    <row r="45" spans="1:10" ht="60" customHeight="1">
      <c r="A45" s="4" t="s">
        <v>46</v>
      </c>
      <c r="B45" s="31" t="s">
        <v>56</v>
      </c>
      <c r="C45" s="16">
        <v>50340</v>
      </c>
      <c r="D45" s="16">
        <v>50392.083400000003</v>
      </c>
      <c r="E45" s="28">
        <v>12888.383</v>
      </c>
      <c r="F45" s="25">
        <f t="shared" si="19"/>
        <v>25.576205884752124</v>
      </c>
      <c r="G45" s="25">
        <f t="shared" si="15"/>
        <v>25.60266785856178</v>
      </c>
      <c r="H45" s="16">
        <v>4373.1229999999996</v>
      </c>
      <c r="I45" s="16">
        <f t="shared" si="20"/>
        <v>8515.26</v>
      </c>
      <c r="J45" s="25">
        <f t="shared" si="21"/>
        <v>294.71805389420791</v>
      </c>
    </row>
    <row r="46" spans="1:10" ht="60" customHeight="1">
      <c r="A46" s="4" t="s">
        <v>85</v>
      </c>
      <c r="B46" s="31" t="s">
        <v>86</v>
      </c>
      <c r="C46" s="16"/>
      <c r="D46" s="16">
        <v>0</v>
      </c>
      <c r="E46" s="28">
        <v>20</v>
      </c>
      <c r="F46" s="25"/>
      <c r="G46" s="25"/>
      <c r="H46" s="16">
        <v>0</v>
      </c>
      <c r="I46" s="16"/>
      <c r="J46" s="25"/>
    </row>
    <row r="47" spans="1:10" ht="49.15" customHeight="1">
      <c r="A47" s="4" t="s">
        <v>88</v>
      </c>
      <c r="B47" s="31" t="s">
        <v>59</v>
      </c>
      <c r="C47" s="16">
        <v>380.9</v>
      </c>
      <c r="D47" s="16">
        <v>21770.94</v>
      </c>
      <c r="E47" s="28">
        <v>21052.59</v>
      </c>
      <c r="F47" s="25">
        <f t="shared" si="19"/>
        <v>96.700418080248269</v>
      </c>
      <c r="G47" s="25">
        <f t="shared" si="15"/>
        <v>5527.0648464163824</v>
      </c>
      <c r="H47" s="16">
        <v>21149.69916</v>
      </c>
      <c r="I47" s="16">
        <f t="shared" si="20"/>
        <v>-97.109159999999974</v>
      </c>
      <c r="J47" s="25">
        <f t="shared" si="21"/>
        <v>99.540848504438017</v>
      </c>
    </row>
    <row r="48" spans="1:10" ht="39" customHeight="1">
      <c r="A48" s="4" t="s">
        <v>47</v>
      </c>
      <c r="B48" s="31" t="s">
        <v>48</v>
      </c>
      <c r="C48" s="16">
        <v>1387.55627</v>
      </c>
      <c r="D48" s="16">
        <v>1399.05627</v>
      </c>
      <c r="E48" s="28">
        <v>557.68499999999995</v>
      </c>
      <c r="F48" s="25">
        <v>0</v>
      </c>
      <c r="G48" s="25">
        <v>0</v>
      </c>
      <c r="H48" s="16">
        <v>446.8</v>
      </c>
      <c r="I48" s="16">
        <f t="shared" si="20"/>
        <v>110.88499999999993</v>
      </c>
      <c r="J48" s="25">
        <f t="shared" si="21"/>
        <v>124.81759176365263</v>
      </c>
    </row>
    <row r="49" spans="1:10" ht="69.599999999999994" customHeight="1">
      <c r="A49" s="5" t="s">
        <v>63</v>
      </c>
      <c r="B49" s="31" t="s">
        <v>66</v>
      </c>
      <c r="C49" s="16">
        <v>0</v>
      </c>
      <c r="D49" s="16">
        <v>0</v>
      </c>
      <c r="E49" s="16">
        <v>712.52395000000001</v>
      </c>
      <c r="F49" s="25">
        <v>0</v>
      </c>
      <c r="G49" s="25">
        <v>0</v>
      </c>
      <c r="H49" s="16">
        <v>26.208950000000002</v>
      </c>
      <c r="I49" s="16">
        <f t="shared" si="20"/>
        <v>686.31500000000005</v>
      </c>
      <c r="J49" s="25">
        <f t="shared" si="21"/>
        <v>2718.6283693165883</v>
      </c>
    </row>
    <row r="50" spans="1:10" ht="96" customHeight="1">
      <c r="A50" s="5" t="s">
        <v>40</v>
      </c>
      <c r="B50" s="31" t="s">
        <v>41</v>
      </c>
      <c r="C50" s="16">
        <v>0</v>
      </c>
      <c r="D50" s="16">
        <v>0</v>
      </c>
      <c r="E50" s="16">
        <v>-563.03962999999999</v>
      </c>
      <c r="F50" s="25">
        <v>0</v>
      </c>
      <c r="G50" s="25">
        <v>0</v>
      </c>
      <c r="H50" s="16">
        <v>-13.52936</v>
      </c>
      <c r="I50" s="16">
        <f t="shared" si="20"/>
        <v>-549.51026999999999</v>
      </c>
      <c r="J50" s="25">
        <f t="shared" si="21"/>
        <v>4161.6131879113273</v>
      </c>
    </row>
    <row r="51" spans="1:10" ht="25.9" customHeight="1">
      <c r="A51" s="2"/>
      <c r="B51" s="15" t="s">
        <v>51</v>
      </c>
      <c r="C51" s="23">
        <f>SUM(C4,C41)</f>
        <v>1141409.4728699999</v>
      </c>
      <c r="D51" s="23">
        <f>SUM(D4,D41)</f>
        <v>1246989.1562599998</v>
      </c>
      <c r="E51" s="23">
        <f>SUM(E4,E41)</f>
        <v>843846.2070844</v>
      </c>
      <c r="F51" s="24">
        <f>E51/D51*100</f>
        <v>67.670693273330784</v>
      </c>
      <c r="G51" s="24">
        <f>E51/C51*100</f>
        <v>73.930191324118198</v>
      </c>
      <c r="H51" s="23">
        <f>SUM(H4,H41)</f>
        <v>800136.92897000001</v>
      </c>
      <c r="I51" s="23">
        <f t="shared" si="20"/>
        <v>43709.278114399989</v>
      </c>
      <c r="J51" s="24">
        <f t="shared" si="21"/>
        <v>105.46272475770691</v>
      </c>
    </row>
  </sheetData>
  <mergeCells count="1">
    <mergeCell ref="A1:J1"/>
  </mergeCells>
  <pageMargins left="0.35433070866141736" right="0.35433070866141736" top="0.39370078740157483" bottom="0.35433070866141736" header="0.35433070866141736" footer="0.51181102362204722"/>
  <pageSetup paperSize="9" scale="60" fitToHeight="0" orientation="landscape" r:id="rId1"/>
  <headerFooter alignWithMargins="0"/>
  <rowBreaks count="2" manualBreakCount="2">
    <brk id="20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район</vt:lpstr>
      <vt:lpstr>консолидация</vt:lpstr>
      <vt:lpstr>консолидация!бЮДЖЕТ_2005_НОВ</vt:lpstr>
      <vt:lpstr>район!бЮДЖЕТ_2005_НОВ</vt:lpstr>
      <vt:lpstr>консолидация!бЮДЖЕТ_2005_НОВ.КЛ.</vt:lpstr>
      <vt:lpstr>район!бЮДЖЕТ_2005_НОВ.КЛ.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DF-8-004</cp:lastModifiedBy>
  <cp:lastPrinted>2021-10-22T07:57:56Z</cp:lastPrinted>
  <dcterms:created xsi:type="dcterms:W3CDTF">2004-12-09T07:13:42Z</dcterms:created>
  <dcterms:modified xsi:type="dcterms:W3CDTF">2021-10-22T12:20:29Z</dcterms:modified>
</cp:coreProperties>
</file>