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2" windowHeight="8184" tabRatio="500" activeTab="0"/>
  </bookViews>
  <sheets>
    <sheet name="район" sheetId="1" r:id="rId1"/>
    <sheet name="консолид" sheetId="2" r:id="rId2"/>
  </sheets>
  <definedNames>
    <definedName name="__bookmark_4" localSheetId="1">#REF!</definedName>
    <definedName name="__bookmark_4">#REF!</definedName>
  </definedNames>
  <calcPr fullCalcOnLoad="1"/>
</workbook>
</file>

<file path=xl/sharedStrings.xml><?xml version="1.0" encoding="utf-8"?>
<sst xmlns="http://schemas.openxmlformats.org/spreadsheetml/2006/main" count="149" uniqueCount="78">
  <si>
    <t>Наименование показателя</t>
  </si>
  <si>
    <t>1</t>
  </si>
  <si>
    <t>Расходы бюджета - ВСЕГО 
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</si>
  <si>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</si>
  <si>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</si>
  <si>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</si>
  <si>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</si>
  <si>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</si>
  <si>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</si>
  <si>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</si>
  <si>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</si>
  <si>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</si>
  <si>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</si>
  <si>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</si>
  <si>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</si>
  <si>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</si>
  <si>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</si>
  <si>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</si>
  <si>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</si>
  <si>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</si>
  <si>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</si>
  <si>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</si>
  <si>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</si>
  <si>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</si>
  <si>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</si>
  <si>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</si>
  <si>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</si>
  <si>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</si>
  <si>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</si>
  <si>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</si>
  <si>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</si>
  <si>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</si>
  <si>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</si>
  <si>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</si>
  <si>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</si>
  <si>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</si>
  <si>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</si>
  <si>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</si>
  <si>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</si>
  <si>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</si>
  <si>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</si>
  <si>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</si>
  <si>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</si>
  <si>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</si>
  <si>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</si>
  <si>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</si>
  <si>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</si>
  <si>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</si>
  <si>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</si>
  <si>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</si>
  <si>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</si>
  <si>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</si>
  <si>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</si>
  <si>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</si>
  <si>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</si>
  <si>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</si>
  <si>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</si>
  <si>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</si>
  <si>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</si>
  <si>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</si>
  <si>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Результат кассового исполнения бюджета (дефицит/профицит)</t>
  </si>
  <si>
    <t>тыс. рублей</t>
  </si>
  <si>
    <t>Функционирование высшего должностного лица субъекта Российской Федерации и муниципального образования</t>
  </si>
  <si>
    <t>Первоначально утвержденные бюджетные назначения на 2022 год</t>
  </si>
  <si>
    <t>Защита населения и территории от чрезвычайных ситуаций природного и техногенного характера, пожарная безопасность</t>
  </si>
  <si>
    <t>Сбор, удаление отходов и очистка сточных вод</t>
  </si>
  <si>
    <t>Уточненные бюджетные назначения на 2022 год</t>
  </si>
  <si>
    <t>НАЦИОНАЛЬНАЯ ОБОРОНА</t>
  </si>
  <si>
    <t>Мобилизационная и вневойсковая подготовка</t>
  </si>
  <si>
    <t>Обеспечение проведения выборов и референдумов</t>
  </si>
  <si>
    <t>СРЕДСТВА МАССОВОЙ ИНФОРМАЦИИ</t>
  </si>
  <si>
    <t>Периодическая печать и издательства</t>
  </si>
  <si>
    <t>Исполнено на 01.10.2022</t>
  </si>
  <si>
    <t>% исполнения на 01.10.2022</t>
  </si>
  <si>
    <t>Исполнено на 01.10.2021</t>
  </si>
  <si>
    <t>Отношение исполнения на 01.10.2022 к 01.10.2021</t>
  </si>
  <si>
    <t>Аналитические данные о расходах  бюджета района по разделам и подразделам классификации расходов за 9 месяцев 2022 года в сравнении с расходами за 9 месяцев 2021 года</t>
  </si>
  <si>
    <t>Аналитические данные о расходах  консолидированного бюджета  по разделам и подразделам классификации расходов за 9 месяцев 2022 года в сравнении с расходами за 9 месяцев 2021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</si>
</sst>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&quot;###,##0.00"/>
    <numFmt numFmtId="174" formatCode="0.0%"/>
  </numFmts>
  <fonts count="45">
    <font>
      <sz val="10"/>
      <name val="Arial"/>
      <family val="0"/>
    </font>
    <font>
      <i/>
      <sz val="10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top" wrapText="1"/>
    </xf>
    <xf numFmtId="172" fontId="6" fillId="0" borderId="14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174" fontId="7" fillId="0" borderId="14" xfId="55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6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173" fontId="3" fillId="0" borderId="14" xfId="0" applyNumberFormat="1" applyFont="1" applyBorder="1" applyAlignment="1">
      <alignment horizontal="center" vertical="center" wrapText="1"/>
    </xf>
    <xf numFmtId="174" fontId="4" fillId="0" borderId="14" xfId="55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left" vertical="top" wrapText="1"/>
    </xf>
    <xf numFmtId="173" fontId="4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left" wrapText="1"/>
    </xf>
    <xf numFmtId="173" fontId="6" fillId="0" borderId="13" xfId="0" applyNumberFormat="1" applyFont="1" applyBorder="1" applyAlignment="1">
      <alignment horizontal="left" wrapText="1"/>
    </xf>
    <xf numFmtId="173" fontId="6" fillId="0" borderId="14" xfId="0" applyNumberFormat="1" applyFont="1" applyFill="1" applyBorder="1" applyAlignment="1">
      <alignment horizontal="center" vertical="center" wrapText="1"/>
    </xf>
    <xf numFmtId="173" fontId="3" fillId="0" borderId="13" xfId="0" applyNumberFormat="1" applyFont="1" applyBorder="1" applyAlignment="1">
      <alignment horizontal="left" wrapText="1"/>
    </xf>
    <xf numFmtId="173" fontId="3" fillId="0" borderId="13" xfId="0" applyNumberFormat="1" applyFont="1" applyBorder="1" applyAlignment="1">
      <alignment horizontal="left" vertical="center" wrapText="1"/>
    </xf>
    <xf numFmtId="172" fontId="6" fillId="0" borderId="14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Border="1" applyAlignment="1">
      <alignment horizontal="center" vertical="center" wrapText="1"/>
    </xf>
    <xf numFmtId="173" fontId="6" fillId="0" borderId="17" xfId="0" applyNumberFormat="1" applyFont="1" applyBorder="1" applyAlignment="1">
      <alignment horizontal="center" vertical="center" wrapText="1"/>
    </xf>
    <xf numFmtId="173" fontId="3" fillId="0" borderId="17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2" fontId="44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top" wrapText="1"/>
    </xf>
    <xf numFmtId="173" fontId="3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="115" zoomScaleNormal="115" zoomScalePageLayoutView="0" workbookViewId="0" topLeftCell="A1">
      <selection activeCell="J1" sqref="J1"/>
    </sheetView>
  </sheetViews>
  <sheetFormatPr defaultColWidth="9.14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39" customWidth="1"/>
    <col min="6" max="6" width="15.421875" style="40" customWidth="1"/>
    <col min="7" max="7" width="14.28125" style="2" customWidth="1"/>
  </cols>
  <sheetData>
    <row r="1" spans="1:7" ht="40.5" customHeight="1">
      <c r="A1" s="52" t="s">
        <v>76</v>
      </c>
      <c r="B1" s="52"/>
      <c r="C1" s="52"/>
      <c r="D1" s="52"/>
      <c r="E1" s="52"/>
      <c r="F1" s="52"/>
      <c r="G1" s="52"/>
    </row>
    <row r="2" spans="1:7" ht="12.75">
      <c r="A2" s="3"/>
      <c r="B2" s="25"/>
      <c r="C2" s="4"/>
      <c r="D2" s="4"/>
      <c r="E2" s="5"/>
      <c r="F2" s="4"/>
      <c r="G2" s="5" t="s">
        <v>61</v>
      </c>
    </row>
    <row r="3" spans="1:7" ht="53.25" customHeight="1">
      <c r="A3" s="6" t="s">
        <v>0</v>
      </c>
      <c r="B3" s="27" t="s">
        <v>63</v>
      </c>
      <c r="C3" s="27" t="s">
        <v>66</v>
      </c>
      <c r="D3" s="27" t="s">
        <v>72</v>
      </c>
      <c r="E3" s="28" t="s">
        <v>73</v>
      </c>
      <c r="F3" s="29" t="s">
        <v>74</v>
      </c>
      <c r="G3" s="28" t="s">
        <v>75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3" customFormat="1" ht="21">
      <c r="A5" s="9" t="s">
        <v>2</v>
      </c>
      <c r="B5" s="10">
        <f>B6+B14+B18+B25+B30+B33+B40+B43+B52+B57+B62</f>
        <v>1298595.2999999998</v>
      </c>
      <c r="C5" s="10">
        <f>C6+C14+C18+C25+C30+C33+C40+C43+C52+C57+C62</f>
        <v>1298120.6</v>
      </c>
      <c r="D5" s="10">
        <f>D6+D14+D18+D25+D30+D33+D40+D43+D52+D57+D62</f>
        <v>821076.2000000001</v>
      </c>
      <c r="E5" s="12">
        <f aca="true" t="shared" si="0" ref="E5:E24">D5/C5</f>
        <v>0.6325114939243703</v>
      </c>
      <c r="F5" s="36">
        <f>F6+F14+F18+F25+F30+F33+F40+F43+F52+F57+F62</f>
        <v>722454.9</v>
      </c>
      <c r="G5" s="12">
        <f>D5/F5</f>
        <v>1.1365085903632186</v>
      </c>
    </row>
    <row r="6" spans="1:7" s="13" customFormat="1" ht="12.75">
      <c r="A6" s="14" t="s">
        <v>3</v>
      </c>
      <c r="B6" s="11">
        <f>SUM(B7:B13)</f>
        <v>82721.29999999999</v>
      </c>
      <c r="C6" s="11">
        <f>SUM(C7:C13)</f>
        <v>83999</v>
      </c>
      <c r="D6" s="11">
        <f>SUM(D7:D13)</f>
        <v>55286.2</v>
      </c>
      <c r="E6" s="12">
        <f t="shared" si="0"/>
        <v>0.6581768830581316</v>
      </c>
      <c r="F6" s="37">
        <f>SUM(F7:F13)</f>
        <v>48317</v>
      </c>
      <c r="G6" s="12">
        <f>D6/F6</f>
        <v>1.1442390876917026</v>
      </c>
    </row>
    <row r="7" spans="1:7" ht="36" customHeight="1">
      <c r="A7" s="15" t="s">
        <v>62</v>
      </c>
      <c r="B7" s="16">
        <v>2118.6</v>
      </c>
      <c r="C7" s="16">
        <v>2118.6</v>
      </c>
      <c r="D7" s="16">
        <v>1745.6</v>
      </c>
      <c r="E7" s="17">
        <f t="shared" si="0"/>
        <v>0.8239403379590295</v>
      </c>
      <c r="F7" s="38">
        <v>1376.4</v>
      </c>
      <c r="G7" s="17">
        <f>D7/F7</f>
        <v>1.2682359779133972</v>
      </c>
    </row>
    <row r="8" spans="1:7" ht="39" customHeight="1">
      <c r="A8" s="15" t="s">
        <v>4</v>
      </c>
      <c r="B8" s="16">
        <v>2405.3</v>
      </c>
      <c r="C8" s="16">
        <v>2405.3</v>
      </c>
      <c r="D8" s="16">
        <v>1565.1</v>
      </c>
      <c r="E8" s="17">
        <f t="shared" si="0"/>
        <v>0.650688063858978</v>
      </c>
      <c r="F8" s="38">
        <v>1261.4</v>
      </c>
      <c r="G8" s="17">
        <f aca="true" t="shared" si="1" ref="G8:G13">D8/F8</f>
        <v>1.2407642302203898</v>
      </c>
    </row>
    <row r="9" spans="1:7" ht="52.5" customHeight="1">
      <c r="A9" s="15" t="s">
        <v>5</v>
      </c>
      <c r="B9" s="16">
        <v>36630.5</v>
      </c>
      <c r="C9" s="16">
        <v>36302.6</v>
      </c>
      <c r="D9" s="16">
        <v>25841.6</v>
      </c>
      <c r="E9" s="17">
        <f t="shared" si="0"/>
        <v>0.7118388214618236</v>
      </c>
      <c r="F9" s="38">
        <v>21927.4</v>
      </c>
      <c r="G9" s="17">
        <f t="shared" si="1"/>
        <v>1.178507255762197</v>
      </c>
    </row>
    <row r="10" spans="1:7" ht="20.25" customHeight="1">
      <c r="A10" s="18" t="s">
        <v>6</v>
      </c>
      <c r="B10" s="16">
        <v>30.6</v>
      </c>
      <c r="C10" s="16">
        <v>30.6</v>
      </c>
      <c r="D10" s="16">
        <v>21.1</v>
      </c>
      <c r="E10" s="17">
        <f t="shared" si="0"/>
        <v>0.6895424836601307</v>
      </c>
      <c r="F10" s="38">
        <v>1.6</v>
      </c>
      <c r="G10" s="17">
        <f t="shared" si="1"/>
        <v>13.1875</v>
      </c>
    </row>
    <row r="11" spans="1:7" ht="39.75" customHeight="1">
      <c r="A11" s="15" t="s">
        <v>7</v>
      </c>
      <c r="B11" s="16">
        <v>7971.7</v>
      </c>
      <c r="C11" s="16">
        <v>7971.7</v>
      </c>
      <c r="D11" s="16">
        <v>5169.2</v>
      </c>
      <c r="E11" s="17">
        <f t="shared" si="0"/>
        <v>0.6484438701908</v>
      </c>
      <c r="F11" s="38">
        <v>5423.2</v>
      </c>
      <c r="G11" s="17">
        <f t="shared" si="1"/>
        <v>0.953164183507892</v>
      </c>
    </row>
    <row r="12" spans="1:7" ht="12.75">
      <c r="A12" s="15" t="s">
        <v>8</v>
      </c>
      <c r="B12" s="16">
        <v>3000</v>
      </c>
      <c r="C12" s="16">
        <v>3000</v>
      </c>
      <c r="D12" s="16">
        <v>0</v>
      </c>
      <c r="E12" s="17">
        <f t="shared" si="0"/>
        <v>0</v>
      </c>
      <c r="F12" s="38">
        <v>0</v>
      </c>
      <c r="G12" s="17">
        <v>0</v>
      </c>
    </row>
    <row r="13" spans="1:7" ht="12.75">
      <c r="A13" s="15" t="s">
        <v>9</v>
      </c>
      <c r="B13" s="16">
        <v>30564.6</v>
      </c>
      <c r="C13" s="16">
        <v>32170.2</v>
      </c>
      <c r="D13" s="16">
        <v>20943.6</v>
      </c>
      <c r="E13" s="17">
        <f t="shared" si="0"/>
        <v>0.6510248615178021</v>
      </c>
      <c r="F13" s="38">
        <v>18327</v>
      </c>
      <c r="G13" s="17">
        <f t="shared" si="1"/>
        <v>1.1427729579309216</v>
      </c>
    </row>
    <row r="14" spans="1:7" s="13" customFormat="1" ht="21">
      <c r="A14" s="14" t="s">
        <v>10</v>
      </c>
      <c r="B14" s="11">
        <f>SUM(B15:B17)</f>
        <v>4726.5</v>
      </c>
      <c r="C14" s="11">
        <f>SUM(C15:C17)</f>
        <v>4726.5</v>
      </c>
      <c r="D14" s="11">
        <f>SUM(D15:D17)</f>
        <v>3666.2</v>
      </c>
      <c r="E14" s="12">
        <f t="shared" si="0"/>
        <v>0.775669099756691</v>
      </c>
      <c r="F14" s="37">
        <f>F15+F17</f>
        <v>2800</v>
      </c>
      <c r="G14" s="12">
        <f aca="true" t="shared" si="2" ref="G13:G24">D14/F14</f>
        <v>1.3093571428571429</v>
      </c>
    </row>
    <row r="15" spans="1:7" ht="21">
      <c r="A15" s="15" t="s">
        <v>64</v>
      </c>
      <c r="B15" s="16">
        <v>3352.9</v>
      </c>
      <c r="C15" s="16">
        <v>3352.9</v>
      </c>
      <c r="D15" s="16">
        <v>2564.7</v>
      </c>
      <c r="E15" s="17">
        <f t="shared" si="0"/>
        <v>0.7649199200691937</v>
      </c>
      <c r="F15" s="38">
        <v>2102.1</v>
      </c>
      <c r="G15" s="17">
        <f t="shared" si="2"/>
        <v>1.2200656486370771</v>
      </c>
    </row>
    <row r="16" spans="1:7" ht="12.75" hidden="1">
      <c r="A16" s="15" t="s">
        <v>11</v>
      </c>
      <c r="B16" s="16"/>
      <c r="C16" s="16"/>
      <c r="D16" s="16"/>
      <c r="E16" s="17"/>
      <c r="F16" s="38"/>
      <c r="G16" s="12"/>
    </row>
    <row r="17" spans="1:7" ht="25.5" customHeight="1">
      <c r="A17" s="15" t="s">
        <v>12</v>
      </c>
      <c r="B17" s="16">
        <v>1373.6</v>
      </c>
      <c r="C17" s="16">
        <v>1373.6</v>
      </c>
      <c r="D17" s="16">
        <v>1101.5</v>
      </c>
      <c r="E17" s="17">
        <f t="shared" si="0"/>
        <v>0.8019073966220152</v>
      </c>
      <c r="F17" s="38">
        <v>697.9</v>
      </c>
      <c r="G17" s="17">
        <v>0</v>
      </c>
    </row>
    <row r="18" spans="1:7" s="13" customFormat="1" ht="12.75">
      <c r="A18" s="14" t="s">
        <v>13</v>
      </c>
      <c r="B18" s="11">
        <f>SUM(B19:B24)</f>
        <v>146638.2</v>
      </c>
      <c r="C18" s="11">
        <f>SUM(C19:C24)</f>
        <v>156352</v>
      </c>
      <c r="D18" s="11">
        <f>SUM(D19:D24)</f>
        <v>134103.2</v>
      </c>
      <c r="E18" s="12">
        <f t="shared" si="0"/>
        <v>0.8577005730659026</v>
      </c>
      <c r="F18" s="37">
        <f>SUM(F21:F24)</f>
        <v>92774.79999999999</v>
      </c>
      <c r="G18" s="12">
        <f t="shared" si="2"/>
        <v>1.4454701061064</v>
      </c>
    </row>
    <row r="19" spans="1:7" ht="12.75" hidden="1">
      <c r="A19" s="15" t="s">
        <v>14</v>
      </c>
      <c r="B19" s="16"/>
      <c r="C19" s="16"/>
      <c r="D19" s="16"/>
      <c r="E19" s="12" t="e">
        <f t="shared" si="0"/>
        <v>#DIV/0!</v>
      </c>
      <c r="F19" s="37">
        <f>SUM(F20:F25)</f>
        <v>123821.59999999999</v>
      </c>
      <c r="G19" s="12">
        <f t="shared" si="2"/>
        <v>0</v>
      </c>
    </row>
    <row r="20" spans="1:7" ht="12.75" hidden="1">
      <c r="A20" s="15" t="s">
        <v>15</v>
      </c>
      <c r="B20" s="16"/>
      <c r="C20" s="16"/>
      <c r="D20" s="16"/>
      <c r="E20" s="12" t="e">
        <f t="shared" si="0"/>
        <v>#DIV/0!</v>
      </c>
      <c r="F20" s="38"/>
      <c r="G20" s="12" t="e">
        <f t="shared" si="2"/>
        <v>#DIV/0!</v>
      </c>
    </row>
    <row r="21" spans="1:7" ht="12.75">
      <c r="A21" s="15" t="s">
        <v>16</v>
      </c>
      <c r="B21" s="16">
        <v>1050</v>
      </c>
      <c r="C21" s="16">
        <v>1050</v>
      </c>
      <c r="D21" s="16">
        <v>47.5</v>
      </c>
      <c r="E21" s="17">
        <f t="shared" si="0"/>
        <v>0.04523809523809524</v>
      </c>
      <c r="F21" s="38">
        <v>0</v>
      </c>
      <c r="G21" s="17">
        <v>0</v>
      </c>
    </row>
    <row r="22" spans="1:7" ht="12.75">
      <c r="A22" s="15" t="s">
        <v>17</v>
      </c>
      <c r="B22" s="16">
        <v>6375.7</v>
      </c>
      <c r="C22" s="16">
        <v>6375.7</v>
      </c>
      <c r="D22" s="16">
        <v>4261.6</v>
      </c>
      <c r="E22" s="17">
        <f t="shared" si="0"/>
        <v>0.6684128801543361</v>
      </c>
      <c r="F22" s="38">
        <v>3373.7</v>
      </c>
      <c r="G22" s="17">
        <f t="shared" si="2"/>
        <v>1.2631828556184606</v>
      </c>
    </row>
    <row r="23" spans="1:7" ht="12.75">
      <c r="A23" s="15" t="s">
        <v>18</v>
      </c>
      <c r="B23" s="16">
        <v>101283.2</v>
      </c>
      <c r="C23" s="16">
        <v>110176.3</v>
      </c>
      <c r="D23" s="16">
        <v>99234.9</v>
      </c>
      <c r="E23" s="17">
        <f t="shared" si="0"/>
        <v>0.9006918910872845</v>
      </c>
      <c r="F23" s="38">
        <v>21830.2</v>
      </c>
      <c r="G23" s="17">
        <f t="shared" si="2"/>
        <v>4.545762292603824</v>
      </c>
    </row>
    <row r="24" spans="1:7" ht="12.75">
      <c r="A24" s="15" t="s">
        <v>19</v>
      </c>
      <c r="B24" s="16">
        <v>37929.3</v>
      </c>
      <c r="C24" s="16">
        <v>38750</v>
      </c>
      <c r="D24" s="16">
        <v>30559.2</v>
      </c>
      <c r="E24" s="17">
        <f t="shared" si="0"/>
        <v>0.7886245161290323</v>
      </c>
      <c r="F24" s="38">
        <v>67570.9</v>
      </c>
      <c r="G24" s="17">
        <f t="shared" si="2"/>
        <v>0.45225385483987934</v>
      </c>
    </row>
    <row r="25" spans="1:7" s="13" customFormat="1" ht="12.75">
      <c r="A25" s="14" t="s">
        <v>20</v>
      </c>
      <c r="B25" s="11">
        <f>SUM(B26:B29)</f>
        <v>121151</v>
      </c>
      <c r="C25" s="11">
        <f>SUM(C26:C29)</f>
        <v>150259.2</v>
      </c>
      <c r="D25" s="11">
        <f>SUM(D26:D29)</f>
        <v>62561.4</v>
      </c>
      <c r="E25" s="12">
        <f aca="true" t="shared" si="3" ref="E25:E65">D25/C25</f>
        <v>0.4163565359059545</v>
      </c>
      <c r="F25" s="37">
        <f>SUM(F26:F29)</f>
        <v>31046.8</v>
      </c>
      <c r="G25" s="12">
        <f>D25/F25</f>
        <v>2.015067575402296</v>
      </c>
    </row>
    <row r="26" spans="1:7" ht="12.75">
      <c r="A26" s="15" t="s">
        <v>21</v>
      </c>
      <c r="B26" s="16">
        <v>78257.8</v>
      </c>
      <c r="C26" s="16">
        <v>102686.1</v>
      </c>
      <c r="D26" s="16">
        <v>30139.1</v>
      </c>
      <c r="E26" s="17">
        <f t="shared" si="3"/>
        <v>0.2935071056355242</v>
      </c>
      <c r="F26" s="38">
        <v>5244.9</v>
      </c>
      <c r="G26" s="17">
        <f>D26/F26</f>
        <v>5.746363133710843</v>
      </c>
    </row>
    <row r="27" spans="1:7" ht="12.75">
      <c r="A27" s="15" t="s">
        <v>22</v>
      </c>
      <c r="B27" s="16">
        <v>28851.1</v>
      </c>
      <c r="C27" s="16">
        <v>33412.1</v>
      </c>
      <c r="D27" s="16">
        <v>19750.4</v>
      </c>
      <c r="E27" s="17">
        <f t="shared" si="3"/>
        <v>0.5911151947947002</v>
      </c>
      <c r="F27" s="38">
        <v>19590.5</v>
      </c>
      <c r="G27" s="17">
        <f>D27/F27</f>
        <v>1.0081621193946046</v>
      </c>
    </row>
    <row r="28" spans="1:7" ht="12.75">
      <c r="A28" s="15" t="s">
        <v>23</v>
      </c>
      <c r="B28" s="16">
        <v>9590.5</v>
      </c>
      <c r="C28" s="16">
        <v>9709.4</v>
      </c>
      <c r="D28" s="16">
        <v>9531</v>
      </c>
      <c r="E28" s="17">
        <f t="shared" si="3"/>
        <v>0.9816260531031784</v>
      </c>
      <c r="F28" s="38">
        <v>3566.3</v>
      </c>
      <c r="G28" s="17">
        <f>D28/F28</f>
        <v>2.672517735468132</v>
      </c>
    </row>
    <row r="29" spans="1:7" ht="21">
      <c r="A29" s="15" t="s">
        <v>24</v>
      </c>
      <c r="B29" s="16">
        <v>4451.6</v>
      </c>
      <c r="C29" s="16">
        <v>4451.6</v>
      </c>
      <c r="D29" s="16">
        <v>3140.9</v>
      </c>
      <c r="E29" s="17">
        <f t="shared" si="3"/>
        <v>0.7055665378740228</v>
      </c>
      <c r="F29" s="38">
        <v>2645.1</v>
      </c>
      <c r="G29" s="17">
        <f>D29/F29</f>
        <v>1.1874409285093193</v>
      </c>
    </row>
    <row r="30" spans="1:7" s="13" customFormat="1" ht="12.75">
      <c r="A30" s="14" t="s">
        <v>25</v>
      </c>
      <c r="B30" s="11">
        <f>SUM(B31:B32)</f>
        <v>3274</v>
      </c>
      <c r="C30" s="11">
        <f>SUM(C31:C32)</f>
        <v>4271.700000000001</v>
      </c>
      <c r="D30" s="11">
        <f>SUM(D32)</f>
        <v>77.5</v>
      </c>
      <c r="E30" s="12">
        <f t="shared" si="3"/>
        <v>0.018142659830980637</v>
      </c>
      <c r="F30" s="37">
        <f>F31+F32</f>
        <v>189.9</v>
      </c>
      <c r="G30" s="12">
        <v>0</v>
      </c>
    </row>
    <row r="31" spans="1:7" s="13" customFormat="1" ht="22.5" customHeight="1">
      <c r="A31" s="15" t="s">
        <v>65</v>
      </c>
      <c r="B31" s="16">
        <v>2061.9</v>
      </c>
      <c r="C31" s="16">
        <v>2061.9</v>
      </c>
      <c r="D31" s="16">
        <v>0</v>
      </c>
      <c r="E31" s="17">
        <f t="shared" si="3"/>
        <v>0</v>
      </c>
      <c r="F31" s="38">
        <v>0</v>
      </c>
      <c r="G31" s="17">
        <v>0</v>
      </c>
    </row>
    <row r="32" spans="1:7" ht="21">
      <c r="A32" s="15" t="s">
        <v>26</v>
      </c>
      <c r="B32" s="16">
        <v>1212.1</v>
      </c>
      <c r="C32" s="16">
        <v>2209.8</v>
      </c>
      <c r="D32" s="16">
        <v>77.5</v>
      </c>
      <c r="E32" s="17">
        <f t="shared" si="3"/>
        <v>0.03507104715358856</v>
      </c>
      <c r="F32" s="38">
        <v>189.9</v>
      </c>
      <c r="G32" s="17">
        <f>D32/F32</f>
        <v>0.4081095313322801</v>
      </c>
    </row>
    <row r="33" spans="1:7" s="13" customFormat="1" ht="12.75">
      <c r="A33" s="14" t="s">
        <v>27</v>
      </c>
      <c r="B33" s="11">
        <f>SUM(B34:B39)</f>
        <v>674877.7999999999</v>
      </c>
      <c r="C33" s="11">
        <f>SUM(C34:C39)</f>
        <v>678502.2000000001</v>
      </c>
      <c r="D33" s="11">
        <f>SUM(D34:D39)</f>
        <v>429466.6</v>
      </c>
      <c r="E33" s="12">
        <f t="shared" si="3"/>
        <v>0.6329627228916869</v>
      </c>
      <c r="F33" s="37">
        <f>SUM(F34:F39)</f>
        <v>346105.30000000005</v>
      </c>
      <c r="G33" s="12">
        <f>D33/F33</f>
        <v>1.2408553119527495</v>
      </c>
    </row>
    <row r="34" spans="1:7" ht="12.75">
      <c r="A34" s="15" t="s">
        <v>28</v>
      </c>
      <c r="B34" s="16">
        <v>133429.7</v>
      </c>
      <c r="C34" s="16">
        <v>133434.7</v>
      </c>
      <c r="D34" s="16">
        <v>94706.8</v>
      </c>
      <c r="E34" s="17">
        <f t="shared" si="3"/>
        <v>0.7097614038926905</v>
      </c>
      <c r="F34" s="38">
        <v>88683.9</v>
      </c>
      <c r="G34" s="17">
        <f>D34/F34</f>
        <v>1.0679142437353342</v>
      </c>
    </row>
    <row r="35" spans="1:7" ht="12.75">
      <c r="A35" s="15" t="s">
        <v>29</v>
      </c>
      <c r="B35" s="16">
        <v>402134.5</v>
      </c>
      <c r="C35" s="16">
        <v>415696.4</v>
      </c>
      <c r="D35" s="16">
        <v>246934.8</v>
      </c>
      <c r="E35" s="17">
        <f t="shared" si="3"/>
        <v>0.5940267945548722</v>
      </c>
      <c r="F35" s="38">
        <v>191388.1</v>
      </c>
      <c r="G35" s="17">
        <f>D35/F35</f>
        <v>1.290230688323882</v>
      </c>
    </row>
    <row r="36" spans="1:7" ht="12.75">
      <c r="A36" s="15" t="s">
        <v>30</v>
      </c>
      <c r="B36" s="16">
        <v>45192</v>
      </c>
      <c r="C36" s="16">
        <v>45199.2</v>
      </c>
      <c r="D36" s="16">
        <v>35079</v>
      </c>
      <c r="E36" s="17">
        <f t="shared" si="3"/>
        <v>0.7760978070408326</v>
      </c>
      <c r="F36" s="38">
        <v>23683</v>
      </c>
      <c r="G36" s="17">
        <f>D36/F36</f>
        <v>1.4811890385508593</v>
      </c>
    </row>
    <row r="37" spans="1:7" ht="21" hidden="1">
      <c r="A37" s="15" t="s">
        <v>31</v>
      </c>
      <c r="B37" s="16"/>
      <c r="C37" s="16"/>
      <c r="D37" s="16"/>
      <c r="E37" s="17" t="e">
        <f t="shared" si="3"/>
        <v>#DIV/0!</v>
      </c>
      <c r="F37" s="38"/>
      <c r="G37" s="17" t="e">
        <f>D37/F37</f>
        <v>#DIV/0!</v>
      </c>
    </row>
    <row r="38" spans="1:7" ht="12.75">
      <c r="A38" s="15" t="s">
        <v>32</v>
      </c>
      <c r="B38" s="16">
        <v>3443.9</v>
      </c>
      <c r="C38" s="16">
        <v>3493.9</v>
      </c>
      <c r="D38" s="16">
        <v>3024.7</v>
      </c>
      <c r="E38" s="17">
        <f t="shared" si="3"/>
        <v>0.8657088067775265</v>
      </c>
      <c r="F38" s="38">
        <v>3072.9</v>
      </c>
      <c r="G38" s="17">
        <f>D38/F38</f>
        <v>0.9843144911972403</v>
      </c>
    </row>
    <row r="39" spans="1:7" ht="12.75">
      <c r="A39" s="15" t="s">
        <v>33</v>
      </c>
      <c r="B39" s="16">
        <v>90677.7</v>
      </c>
      <c r="C39" s="16">
        <v>80678</v>
      </c>
      <c r="D39" s="16">
        <v>49721.3</v>
      </c>
      <c r="E39" s="17">
        <f t="shared" si="3"/>
        <v>0.6162931654230398</v>
      </c>
      <c r="F39" s="38">
        <v>39277.4</v>
      </c>
      <c r="G39" s="17">
        <f>D39/F39</f>
        <v>1.265901001593792</v>
      </c>
    </row>
    <row r="40" spans="1:7" s="13" customFormat="1" ht="12.75">
      <c r="A40" s="14" t="s">
        <v>34</v>
      </c>
      <c r="B40" s="11">
        <f>SUM(B41:B42)</f>
        <v>118505.3</v>
      </c>
      <c r="C40" s="11">
        <f>SUM(C41:C42)</f>
        <v>138129.2</v>
      </c>
      <c r="D40" s="11">
        <f>SUM(D41:D42)</f>
        <v>74701.5</v>
      </c>
      <c r="E40" s="12">
        <f t="shared" si="3"/>
        <v>0.5408088948607536</v>
      </c>
      <c r="F40" s="37">
        <f>SUM(F41:F42)</f>
        <v>140003.3</v>
      </c>
      <c r="G40" s="12">
        <f aca="true" t="shared" si="4" ref="G37:G51">D40/F40</f>
        <v>0.5335695658602333</v>
      </c>
    </row>
    <row r="41" spans="1:7" ht="12.75">
      <c r="A41" s="15" t="s">
        <v>35</v>
      </c>
      <c r="B41" s="16">
        <v>107639.1</v>
      </c>
      <c r="C41" s="16">
        <v>127063</v>
      </c>
      <c r="D41" s="16">
        <v>67179</v>
      </c>
      <c r="E41" s="17">
        <f t="shared" si="3"/>
        <v>0.5287062323414369</v>
      </c>
      <c r="F41" s="38">
        <v>133803</v>
      </c>
      <c r="G41" s="17">
        <f t="shared" si="4"/>
        <v>0.5020739445303917</v>
      </c>
    </row>
    <row r="42" spans="1:7" ht="12.75">
      <c r="A42" s="15" t="s">
        <v>36</v>
      </c>
      <c r="B42" s="16">
        <v>10866.2</v>
      </c>
      <c r="C42" s="16">
        <v>11066.2</v>
      </c>
      <c r="D42" s="16">
        <v>7522.5</v>
      </c>
      <c r="E42" s="17">
        <f t="shared" si="3"/>
        <v>0.6797726410149825</v>
      </c>
      <c r="F42" s="38">
        <v>6200.3</v>
      </c>
      <c r="G42" s="17">
        <f t="shared" si="4"/>
        <v>1.2132477460768027</v>
      </c>
    </row>
    <row r="43" spans="1:7" s="13" customFormat="1" ht="12.75">
      <c r="A43" s="14" t="s">
        <v>37</v>
      </c>
      <c r="B43" s="11">
        <f>B50+B51</f>
        <v>871.8</v>
      </c>
      <c r="C43" s="11">
        <f>C50+C51</f>
        <v>871.8</v>
      </c>
      <c r="D43" s="11">
        <f>D50+D51</f>
        <v>574</v>
      </c>
      <c r="E43" s="17">
        <f t="shared" si="3"/>
        <v>0.6584078917182841</v>
      </c>
      <c r="F43" s="37">
        <f>F50+F51</f>
        <v>811.3</v>
      </c>
      <c r="G43" s="12">
        <v>0</v>
      </c>
    </row>
    <row r="44" spans="1:7" ht="12.75" hidden="1">
      <c r="A44" s="15" t="s">
        <v>38</v>
      </c>
      <c r="B44" s="16"/>
      <c r="C44" s="16"/>
      <c r="D44" s="16"/>
      <c r="E44" s="17" t="e">
        <f t="shared" si="3"/>
        <v>#DIV/0!</v>
      </c>
      <c r="F44" s="38"/>
      <c r="G44" s="12" t="e">
        <f t="shared" si="4"/>
        <v>#DIV/0!</v>
      </c>
    </row>
    <row r="45" spans="1:7" ht="12.75" hidden="1">
      <c r="A45" s="15" t="s">
        <v>39</v>
      </c>
      <c r="B45" s="16"/>
      <c r="C45" s="16"/>
      <c r="D45" s="16"/>
      <c r="E45" s="17" t="e">
        <f t="shared" si="3"/>
        <v>#DIV/0!</v>
      </c>
      <c r="F45" s="38"/>
      <c r="G45" s="12" t="e">
        <f t="shared" si="4"/>
        <v>#DIV/0!</v>
      </c>
    </row>
    <row r="46" spans="1:7" ht="12.75" hidden="1">
      <c r="A46" s="15" t="s">
        <v>40</v>
      </c>
      <c r="B46" s="16"/>
      <c r="C46" s="16"/>
      <c r="D46" s="16"/>
      <c r="E46" s="17" t="e">
        <f t="shared" si="3"/>
        <v>#DIV/0!</v>
      </c>
      <c r="F46" s="38"/>
      <c r="G46" s="12" t="e">
        <f t="shared" si="4"/>
        <v>#DIV/0!</v>
      </c>
    </row>
    <row r="47" spans="1:7" ht="12.75" hidden="1">
      <c r="A47" s="15" t="s">
        <v>41</v>
      </c>
      <c r="B47" s="16"/>
      <c r="C47" s="16"/>
      <c r="D47" s="16"/>
      <c r="E47" s="17" t="e">
        <f t="shared" si="3"/>
        <v>#DIV/0!</v>
      </c>
      <c r="F47" s="38"/>
      <c r="G47" s="12" t="e">
        <f t="shared" si="4"/>
        <v>#DIV/0!</v>
      </c>
    </row>
    <row r="48" spans="1:7" ht="12.75" hidden="1">
      <c r="A48" s="15" t="s">
        <v>42</v>
      </c>
      <c r="B48" s="16"/>
      <c r="C48" s="16"/>
      <c r="D48" s="16"/>
      <c r="E48" s="17" t="e">
        <f t="shared" si="3"/>
        <v>#DIV/0!</v>
      </c>
      <c r="F48" s="38"/>
      <c r="G48" s="12" t="e">
        <f t="shared" si="4"/>
        <v>#DIV/0!</v>
      </c>
    </row>
    <row r="49" spans="1:7" ht="21" hidden="1">
      <c r="A49" s="15" t="s">
        <v>43</v>
      </c>
      <c r="B49" s="16"/>
      <c r="C49" s="16"/>
      <c r="D49" s="16"/>
      <c r="E49" s="17" t="e">
        <f t="shared" si="3"/>
        <v>#DIV/0!</v>
      </c>
      <c r="F49" s="38"/>
      <c r="G49" s="12" t="e">
        <f t="shared" si="4"/>
        <v>#DIV/0!</v>
      </c>
    </row>
    <row r="50" spans="1:7" ht="12.75">
      <c r="A50" s="15" t="s">
        <v>44</v>
      </c>
      <c r="B50" s="16">
        <v>297.8</v>
      </c>
      <c r="C50" s="16">
        <v>297.8</v>
      </c>
      <c r="D50" s="16">
        <v>0</v>
      </c>
      <c r="E50" s="17">
        <f t="shared" si="3"/>
        <v>0</v>
      </c>
      <c r="F50" s="38">
        <v>121.3</v>
      </c>
      <c r="G50" s="17">
        <f t="shared" si="4"/>
        <v>0</v>
      </c>
    </row>
    <row r="51" spans="1:7" ht="12.75">
      <c r="A51" s="15" t="s">
        <v>45</v>
      </c>
      <c r="B51" s="16">
        <v>574</v>
      </c>
      <c r="C51" s="16">
        <v>574</v>
      </c>
      <c r="D51" s="16">
        <v>574</v>
      </c>
      <c r="E51" s="17">
        <f t="shared" si="3"/>
        <v>1</v>
      </c>
      <c r="F51" s="38">
        <v>690</v>
      </c>
      <c r="G51" s="17">
        <f t="shared" si="4"/>
        <v>0.8318840579710145</v>
      </c>
    </row>
    <row r="52" spans="1:7" s="13" customFormat="1" ht="12.75">
      <c r="A52" s="14" t="s">
        <v>46</v>
      </c>
      <c r="B52" s="11">
        <f>SUM(B53:B56)</f>
        <v>7634.299999999999</v>
      </c>
      <c r="C52" s="11">
        <f>SUM(C53:C56)</f>
        <v>7883.2</v>
      </c>
      <c r="D52" s="11">
        <f>SUM(D53:D56)</f>
        <v>4519.8</v>
      </c>
      <c r="E52" s="12">
        <f t="shared" si="3"/>
        <v>0.5733458494012584</v>
      </c>
      <c r="F52" s="37">
        <f>SUM(F53:F56)</f>
        <v>11873.199999999999</v>
      </c>
      <c r="G52" s="12">
        <f aca="true" t="shared" si="5" ref="G52:G61">D52/F52</f>
        <v>0.38067243876966617</v>
      </c>
    </row>
    <row r="53" spans="1:7" ht="12.75">
      <c r="A53" s="15" t="s">
        <v>47</v>
      </c>
      <c r="B53" s="16">
        <v>1316.9</v>
      </c>
      <c r="C53" s="16">
        <v>1316.9</v>
      </c>
      <c r="D53" s="16">
        <v>871.2</v>
      </c>
      <c r="E53" s="17">
        <f t="shared" si="3"/>
        <v>0.66155364872048</v>
      </c>
      <c r="F53" s="38">
        <v>877.4</v>
      </c>
      <c r="G53" s="17">
        <f t="shared" si="5"/>
        <v>0.9929336676544336</v>
      </c>
    </row>
    <row r="54" spans="1:7" ht="12.75" hidden="1">
      <c r="A54" s="15" t="s">
        <v>48</v>
      </c>
      <c r="B54" s="16"/>
      <c r="C54" s="16"/>
      <c r="D54" s="16"/>
      <c r="E54" s="17" t="e">
        <f t="shared" si="3"/>
        <v>#DIV/0!</v>
      </c>
      <c r="F54" s="38"/>
      <c r="G54" s="17" t="e">
        <f t="shared" si="5"/>
        <v>#DIV/0!</v>
      </c>
    </row>
    <row r="55" spans="1:7" ht="12.75">
      <c r="A55" s="15" t="s">
        <v>49</v>
      </c>
      <c r="B55" s="16">
        <v>1700</v>
      </c>
      <c r="C55" s="16">
        <v>1948.9</v>
      </c>
      <c r="D55" s="16">
        <v>1376.8</v>
      </c>
      <c r="E55" s="17">
        <f t="shared" si="3"/>
        <v>0.7064497921904663</v>
      </c>
      <c r="F55" s="38">
        <v>8195.9</v>
      </c>
      <c r="G55" s="17">
        <f t="shared" si="5"/>
        <v>0.1679864322405105</v>
      </c>
    </row>
    <row r="56" spans="1:7" ht="12.75">
      <c r="A56" s="15" t="s">
        <v>50</v>
      </c>
      <c r="B56" s="16">
        <v>4617.4</v>
      </c>
      <c r="C56" s="16">
        <v>4617.4</v>
      </c>
      <c r="D56" s="16">
        <v>2271.8</v>
      </c>
      <c r="E56" s="17">
        <f t="shared" si="3"/>
        <v>0.49200848962619664</v>
      </c>
      <c r="F56" s="38">
        <v>2799.9</v>
      </c>
      <c r="G56" s="17">
        <f t="shared" si="5"/>
        <v>0.8113861209328905</v>
      </c>
    </row>
    <row r="57" spans="1:7" s="13" customFormat="1" ht="12.75">
      <c r="A57" s="14" t="s">
        <v>51</v>
      </c>
      <c r="B57" s="11">
        <f>SUM(B58:B61)</f>
        <v>88644.4</v>
      </c>
      <c r="C57" s="11">
        <f>SUM(C58:C61)</f>
        <v>22809</v>
      </c>
      <c r="D57" s="11">
        <f>SUM(D58:D61)</f>
        <v>17537.5</v>
      </c>
      <c r="E57" s="12">
        <f t="shared" si="3"/>
        <v>0.7688850892191679</v>
      </c>
      <c r="F57" s="37">
        <f>SUM(F58:F61)</f>
        <v>14244.6</v>
      </c>
      <c r="G57" s="12">
        <f t="shared" si="5"/>
        <v>1.231168302374233</v>
      </c>
    </row>
    <row r="58" spans="1:7" ht="12.75">
      <c r="A58" s="15" t="s">
        <v>52</v>
      </c>
      <c r="B58" s="16">
        <v>14685.4</v>
      </c>
      <c r="C58" s="16">
        <v>15695.7</v>
      </c>
      <c r="D58" s="16">
        <v>12173.8</v>
      </c>
      <c r="E58" s="17">
        <f t="shared" si="3"/>
        <v>0.77561370311614</v>
      </c>
      <c r="F58" s="38">
        <v>8872.9</v>
      </c>
      <c r="G58" s="17">
        <f t="shared" si="5"/>
        <v>1.3720204217335932</v>
      </c>
    </row>
    <row r="59" spans="1:7" ht="12.75">
      <c r="A59" s="15" t="s">
        <v>53</v>
      </c>
      <c r="B59" s="16">
        <v>6948.7</v>
      </c>
      <c r="C59" s="16">
        <v>7113.3</v>
      </c>
      <c r="D59" s="16">
        <v>5363.7</v>
      </c>
      <c r="E59" s="17">
        <f t="shared" si="3"/>
        <v>0.7540382101134494</v>
      </c>
      <c r="F59" s="38">
        <v>931.1</v>
      </c>
      <c r="G59" s="17">
        <f t="shared" si="5"/>
        <v>5.76060573515197</v>
      </c>
    </row>
    <row r="60" spans="1:7" ht="12.75" hidden="1">
      <c r="A60" s="15" t="s">
        <v>54</v>
      </c>
      <c r="B60" s="16"/>
      <c r="C60" s="16"/>
      <c r="D60" s="16"/>
      <c r="E60" s="12" t="e">
        <f t="shared" si="3"/>
        <v>#DIV/0!</v>
      </c>
      <c r="F60" s="38"/>
      <c r="G60" s="17" t="e">
        <f t="shared" si="5"/>
        <v>#DIV/0!</v>
      </c>
    </row>
    <row r="61" spans="1:7" ht="12.75">
      <c r="A61" s="15" t="s">
        <v>55</v>
      </c>
      <c r="B61" s="16">
        <v>67010.3</v>
      </c>
      <c r="C61" s="16">
        <v>0</v>
      </c>
      <c r="D61" s="16">
        <v>0</v>
      </c>
      <c r="E61" s="12">
        <v>0</v>
      </c>
      <c r="F61" s="38">
        <v>4440.6</v>
      </c>
      <c r="G61" s="17">
        <f t="shared" si="5"/>
        <v>0</v>
      </c>
    </row>
    <row r="62" spans="1:7" s="13" customFormat="1" ht="31.5">
      <c r="A62" s="14" t="s">
        <v>56</v>
      </c>
      <c r="B62" s="11">
        <f>SUM(B63:B65)</f>
        <v>49550.7</v>
      </c>
      <c r="C62" s="11">
        <f>SUM(C63:C65)</f>
        <v>50316.8</v>
      </c>
      <c r="D62" s="11">
        <f>SUM(D63:D65)</f>
        <v>38582.3</v>
      </c>
      <c r="E62" s="12">
        <f t="shared" si="3"/>
        <v>0.7667876335538031</v>
      </c>
      <c r="F62" s="37">
        <f>SUM(F63:F65)</f>
        <v>34288.7</v>
      </c>
      <c r="G62" s="12">
        <f>D62/F62</f>
        <v>1.1252190955037666</v>
      </c>
    </row>
    <row r="63" spans="1:7" ht="31.5">
      <c r="A63" s="15" t="s">
        <v>57</v>
      </c>
      <c r="B63" s="16">
        <v>36352.6</v>
      </c>
      <c r="C63" s="16">
        <v>36352.6</v>
      </c>
      <c r="D63" s="16">
        <v>27980</v>
      </c>
      <c r="E63" s="17">
        <f t="shared" si="3"/>
        <v>0.7696835989722881</v>
      </c>
      <c r="F63" s="38">
        <v>23975.6</v>
      </c>
      <c r="G63" s="17">
        <f>D63/F63</f>
        <v>1.167019803466858</v>
      </c>
    </row>
    <row r="64" spans="1:7" ht="13.5" thickBot="1">
      <c r="A64" s="24" t="s">
        <v>58</v>
      </c>
      <c r="B64" s="26">
        <v>13198.1</v>
      </c>
      <c r="C64" s="26">
        <v>13964.2</v>
      </c>
      <c r="D64" s="16">
        <v>10602.3</v>
      </c>
      <c r="E64" s="17">
        <f t="shared" si="3"/>
        <v>0.7592486501195914</v>
      </c>
      <c r="F64" s="38">
        <v>10313.1</v>
      </c>
      <c r="G64" s="17">
        <f>D64/F64</f>
        <v>1.02804200482881</v>
      </c>
    </row>
    <row r="65" spans="1:7" ht="12.75" hidden="1">
      <c r="A65" s="23" t="s">
        <v>59</v>
      </c>
      <c r="B65" s="23"/>
      <c r="C65" s="16"/>
      <c r="D65" s="16"/>
      <c r="E65" s="17" t="e">
        <f t="shared" si="3"/>
        <v>#DIV/0!</v>
      </c>
      <c r="F65" s="16">
        <v>0</v>
      </c>
      <c r="G65" s="17">
        <v>0</v>
      </c>
    </row>
    <row r="66" spans="1:7" ht="21" hidden="1">
      <c r="A66" s="15" t="s">
        <v>60</v>
      </c>
      <c r="B66" s="15"/>
      <c r="C66" s="16"/>
      <c r="D66" s="16"/>
      <c r="E66" s="19"/>
      <c r="F66" s="16"/>
      <c r="G66" s="19"/>
    </row>
    <row r="67" spans="1:7" ht="12.75">
      <c r="A67" s="20"/>
      <c r="B67" s="20"/>
      <c r="C67" s="21"/>
      <c r="D67" s="21"/>
      <c r="E67" s="22"/>
      <c r="F67" s="21"/>
      <c r="G67" s="22"/>
    </row>
  </sheetData>
  <sheetProtection selectLockedCells="1" selectUnlockedCells="1"/>
  <mergeCells count="1">
    <mergeCell ref="A1:G1"/>
  </mergeCells>
  <printOptions/>
  <pageMargins left="0.7086614173228347" right="0.31496062992125984" top="0.7480314960629921" bottom="0.7480314960629921" header="0.5118110236220472" footer="0.5118110236220472"/>
  <pageSetup fitToHeight="2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zoomScalePageLayoutView="0" workbookViewId="0" topLeftCell="A7">
      <selection activeCell="F11" sqref="F11"/>
    </sheetView>
  </sheetViews>
  <sheetFormatPr defaultColWidth="9.140625" defaultRowHeight="12.75"/>
  <cols>
    <col min="1" max="1" width="42.57421875" style="0" customWidth="1"/>
    <col min="2" max="2" width="18.57421875" style="0" customWidth="1"/>
    <col min="3" max="3" width="18.7109375" style="1" customWidth="1"/>
    <col min="4" max="4" width="16.140625" style="1" customWidth="1"/>
    <col min="5" max="5" width="11.421875" style="2" customWidth="1"/>
    <col min="6" max="6" width="15.421875" style="1" customWidth="1"/>
    <col min="7" max="7" width="14.28125" style="2" customWidth="1"/>
  </cols>
  <sheetData>
    <row r="1" spans="1:7" ht="40.5" customHeight="1">
      <c r="A1" s="52" t="s">
        <v>77</v>
      </c>
      <c r="B1" s="52"/>
      <c r="C1" s="52"/>
      <c r="D1" s="52"/>
      <c r="E1" s="52"/>
      <c r="F1" s="52"/>
      <c r="G1" s="52"/>
    </row>
    <row r="2" spans="1:7" ht="12.75">
      <c r="A2" s="3"/>
      <c r="B2" s="25"/>
      <c r="C2" s="4"/>
      <c r="D2" s="4"/>
      <c r="E2" s="5"/>
      <c r="F2" s="4"/>
      <c r="G2" s="5" t="s">
        <v>61</v>
      </c>
    </row>
    <row r="3" spans="1:7" ht="44.25" customHeight="1">
      <c r="A3" s="48" t="s">
        <v>0</v>
      </c>
      <c r="B3" s="49" t="s">
        <v>63</v>
      </c>
      <c r="C3" s="49" t="s">
        <v>66</v>
      </c>
      <c r="D3" s="49" t="s">
        <v>72</v>
      </c>
      <c r="E3" s="50" t="s">
        <v>73</v>
      </c>
      <c r="F3" s="51" t="s">
        <v>74</v>
      </c>
      <c r="G3" s="50" t="s">
        <v>75</v>
      </c>
    </row>
    <row r="4" spans="1:7" ht="13.5" thickBot="1">
      <c r="A4" s="7" t="s">
        <v>1</v>
      </c>
      <c r="B4" s="7">
        <v>2</v>
      </c>
      <c r="C4" s="7">
        <v>3</v>
      </c>
      <c r="D4" s="7">
        <v>4</v>
      </c>
      <c r="E4" s="8">
        <v>5</v>
      </c>
      <c r="F4" s="7">
        <v>6</v>
      </c>
      <c r="G4" s="8">
        <v>7</v>
      </c>
    </row>
    <row r="5" spans="1:7" s="13" customFormat="1" ht="21">
      <c r="A5" s="9" t="s">
        <v>2</v>
      </c>
      <c r="B5" s="35">
        <f>B6+B15+B17+B21+B28+B33+B36+B43+B46+B55+B60+B65+B67</f>
        <v>1428148</v>
      </c>
      <c r="C5" s="35">
        <f>C6+C15+C17+C21+C28+C33+C36+C43+C46+C55+C60+C65+C67</f>
        <v>1450034.78723</v>
      </c>
      <c r="D5" s="35">
        <f>D6+D17+D21+D28+D33+D36+D43+D46+D55+D60+D67+D15</f>
        <v>881338.0066899997</v>
      </c>
      <c r="E5" s="12">
        <f>D5/C5</f>
        <v>0.6078047329979019</v>
      </c>
      <c r="F5" s="42">
        <f>F6+F15+F17+F21+F28+F33+F36+F43+F46+F55+F60+F65</f>
        <v>771091.1000000001</v>
      </c>
      <c r="G5" s="12">
        <f aca="true" t="shared" si="0" ref="G5:G11">D5/F5</f>
        <v>1.1429752031763816</v>
      </c>
    </row>
    <row r="6" spans="1:7" s="13" customFormat="1" ht="12.75">
      <c r="A6" s="14" t="s">
        <v>3</v>
      </c>
      <c r="B6" s="11">
        <f>SUM(B7:B14)</f>
        <v>124773.6</v>
      </c>
      <c r="C6" s="11">
        <f>SUM(C7:C14)</f>
        <v>128158.654</v>
      </c>
      <c r="D6" s="32">
        <f>SUM(D7:D14)</f>
        <v>87425.41969</v>
      </c>
      <c r="E6" s="12">
        <f aca="true" t="shared" si="1" ref="E6:E70">D6/C6</f>
        <v>0.6821655577780958</v>
      </c>
      <c r="F6" s="32">
        <f>SUM(F7:F14)</f>
        <v>72486.79999999999</v>
      </c>
      <c r="G6" s="12">
        <f t="shared" si="0"/>
        <v>1.2060874488872457</v>
      </c>
    </row>
    <row r="7" spans="1:7" ht="36" customHeight="1">
      <c r="A7" s="15" t="s">
        <v>62</v>
      </c>
      <c r="B7" s="16">
        <v>8851.8</v>
      </c>
      <c r="C7" s="16">
        <v>8851.831</v>
      </c>
      <c r="D7" s="16">
        <v>6319.42013</v>
      </c>
      <c r="E7" s="17">
        <f t="shared" si="1"/>
        <v>0.7139110687946935</v>
      </c>
      <c r="F7" s="16">
        <v>5176.3</v>
      </c>
      <c r="G7" s="17">
        <f t="shared" si="0"/>
        <v>1.2208373027065664</v>
      </c>
    </row>
    <row r="8" spans="1:7" ht="39" customHeight="1">
      <c r="A8" s="15" t="s">
        <v>4</v>
      </c>
      <c r="B8" s="16">
        <v>2886.3</v>
      </c>
      <c r="C8" s="16">
        <v>2886.3</v>
      </c>
      <c r="D8" s="16">
        <v>1862.04146</v>
      </c>
      <c r="E8" s="17">
        <f t="shared" si="1"/>
        <v>0.6451309496587325</v>
      </c>
      <c r="F8" s="16">
        <v>1522.3</v>
      </c>
      <c r="G8" s="17">
        <f t="shared" si="0"/>
        <v>1.2231764172633515</v>
      </c>
    </row>
    <row r="9" spans="1:7" ht="52.5" customHeight="1">
      <c r="A9" s="15" t="s">
        <v>5</v>
      </c>
      <c r="B9" s="16">
        <v>66301</v>
      </c>
      <c r="C9" s="16">
        <v>65621.761</v>
      </c>
      <c r="D9" s="16">
        <v>46716.21094</v>
      </c>
      <c r="E9" s="17">
        <f t="shared" si="1"/>
        <v>0.7119012081982987</v>
      </c>
      <c r="F9" s="16">
        <v>41188.4</v>
      </c>
      <c r="G9" s="17">
        <f t="shared" si="0"/>
        <v>1.1342079551524213</v>
      </c>
    </row>
    <row r="10" spans="1:7" ht="20.25" customHeight="1">
      <c r="A10" s="18" t="s">
        <v>6</v>
      </c>
      <c r="B10" s="16">
        <v>30.6</v>
      </c>
      <c r="C10" s="16">
        <v>30.6</v>
      </c>
      <c r="D10" s="16">
        <v>21.125</v>
      </c>
      <c r="E10" s="17">
        <f t="shared" si="1"/>
        <v>0.690359477124183</v>
      </c>
      <c r="F10" s="16">
        <v>1.6</v>
      </c>
      <c r="G10" s="17">
        <f t="shared" si="0"/>
        <v>13.203125</v>
      </c>
    </row>
    <row r="11" spans="1:7" ht="39.75" customHeight="1">
      <c r="A11" s="15" t="s">
        <v>7</v>
      </c>
      <c r="B11" s="16">
        <v>7971.7</v>
      </c>
      <c r="C11" s="16">
        <v>7971.67</v>
      </c>
      <c r="D11" s="16">
        <v>5169.25136</v>
      </c>
      <c r="E11" s="17">
        <f t="shared" si="1"/>
        <v>0.6484527533126685</v>
      </c>
      <c r="F11" s="16">
        <v>5423.2</v>
      </c>
      <c r="G11" s="17">
        <f t="shared" si="0"/>
        <v>0.9531736539312584</v>
      </c>
    </row>
    <row r="12" spans="1:7" ht="19.5" customHeight="1">
      <c r="A12" s="34" t="s">
        <v>69</v>
      </c>
      <c r="B12" s="16">
        <v>3498.4</v>
      </c>
      <c r="C12" s="16">
        <v>4376.647</v>
      </c>
      <c r="D12" s="16">
        <v>4237.7253</v>
      </c>
      <c r="E12" s="17">
        <f t="shared" si="1"/>
        <v>0.9682584179167294</v>
      </c>
      <c r="F12" s="16">
        <v>0</v>
      </c>
      <c r="G12" s="17">
        <v>0</v>
      </c>
    </row>
    <row r="13" spans="1:7" ht="12.75">
      <c r="A13" s="15" t="s">
        <v>8</v>
      </c>
      <c r="B13" s="16">
        <v>3173</v>
      </c>
      <c r="C13" s="16">
        <v>3173</v>
      </c>
      <c r="D13" s="16">
        <v>0</v>
      </c>
      <c r="E13" s="17">
        <f t="shared" si="1"/>
        <v>0</v>
      </c>
      <c r="F13" s="16">
        <v>0</v>
      </c>
      <c r="G13" s="17">
        <v>0</v>
      </c>
    </row>
    <row r="14" spans="1:7" ht="12.75">
      <c r="A14" s="15" t="s">
        <v>9</v>
      </c>
      <c r="B14" s="16">
        <v>32060.8</v>
      </c>
      <c r="C14" s="16">
        <v>35246.845</v>
      </c>
      <c r="D14" s="16">
        <v>23099.6455</v>
      </c>
      <c r="E14" s="17">
        <f t="shared" si="1"/>
        <v>0.6553677499362</v>
      </c>
      <c r="F14" s="16">
        <v>19175</v>
      </c>
      <c r="G14" s="17">
        <f aca="true" t="shared" si="2" ref="G14:G25">D14/F14</f>
        <v>1.2046751238591915</v>
      </c>
    </row>
    <row r="15" spans="1:7" ht="17.25" customHeight="1">
      <c r="A15" s="31" t="s">
        <v>67</v>
      </c>
      <c r="B15" s="11">
        <f>B16</f>
        <v>1392.1</v>
      </c>
      <c r="C15" s="11">
        <f>C16</f>
        <v>1231.5</v>
      </c>
      <c r="D15" s="11">
        <f>D16</f>
        <v>859.51</v>
      </c>
      <c r="E15" s="12">
        <f t="shared" si="1"/>
        <v>0.6979374746244418</v>
      </c>
      <c r="F15" s="32">
        <f>F16</f>
        <v>828.5</v>
      </c>
      <c r="G15" s="12">
        <f t="shared" si="2"/>
        <v>1.0374290887145443</v>
      </c>
    </row>
    <row r="16" spans="1:7" ht="18.75" customHeight="1">
      <c r="A16" s="30" t="s">
        <v>68</v>
      </c>
      <c r="B16" s="16">
        <v>1392.1</v>
      </c>
      <c r="C16" s="16">
        <v>1231.5</v>
      </c>
      <c r="D16" s="16">
        <v>859.51</v>
      </c>
      <c r="E16" s="17">
        <f t="shared" si="1"/>
        <v>0.6979374746244418</v>
      </c>
      <c r="F16" s="16">
        <v>828.5</v>
      </c>
      <c r="G16" s="17">
        <f t="shared" si="2"/>
        <v>1.0374290887145443</v>
      </c>
    </row>
    <row r="17" spans="1:7" s="13" customFormat="1" ht="21">
      <c r="A17" s="14" t="s">
        <v>10</v>
      </c>
      <c r="B17" s="11">
        <f>SUM(B18:B20)</f>
        <v>6398.9</v>
      </c>
      <c r="C17" s="11">
        <f>SUM(C18:C20)</f>
        <v>8204.69</v>
      </c>
      <c r="D17" s="11">
        <f>SUM(D18:D20)</f>
        <v>5362.4</v>
      </c>
      <c r="E17" s="12">
        <f t="shared" si="1"/>
        <v>0.653577405118292</v>
      </c>
      <c r="F17" s="11">
        <f>SUM(F18:F20)</f>
        <v>6648.9</v>
      </c>
      <c r="G17" s="12">
        <f t="shared" si="2"/>
        <v>0.8065093474108499</v>
      </c>
    </row>
    <row r="18" spans="1:7" ht="39" customHeight="1">
      <c r="A18" s="15" t="s">
        <v>64</v>
      </c>
      <c r="B18" s="16">
        <v>5025.3</v>
      </c>
      <c r="C18" s="16">
        <v>6831.13</v>
      </c>
      <c r="D18" s="16">
        <v>4260.9</v>
      </c>
      <c r="E18" s="17">
        <f>D18/C18</f>
        <v>0.6237474619865234</v>
      </c>
      <c r="F18" s="16">
        <v>5951</v>
      </c>
      <c r="G18" s="17">
        <f t="shared" si="2"/>
        <v>0.7159973113762392</v>
      </c>
    </row>
    <row r="19" spans="1:7" ht="12.75" hidden="1">
      <c r="A19" s="15" t="s">
        <v>11</v>
      </c>
      <c r="B19" s="16"/>
      <c r="C19" s="16"/>
      <c r="D19" s="16"/>
      <c r="E19" s="17" t="e">
        <f t="shared" si="1"/>
        <v>#DIV/0!</v>
      </c>
      <c r="F19" s="16"/>
      <c r="G19" s="17" t="e">
        <f t="shared" si="2"/>
        <v>#DIV/0!</v>
      </c>
    </row>
    <row r="20" spans="1:7" ht="25.5" customHeight="1">
      <c r="A20" s="15" t="s">
        <v>12</v>
      </c>
      <c r="B20" s="16">
        <v>1373.6</v>
      </c>
      <c r="C20" s="16">
        <v>1373.56</v>
      </c>
      <c r="D20" s="16">
        <v>1101.5</v>
      </c>
      <c r="E20" s="17">
        <f t="shared" si="1"/>
        <v>0.8019307492938059</v>
      </c>
      <c r="F20" s="16">
        <v>697.9</v>
      </c>
      <c r="G20" s="17">
        <v>0</v>
      </c>
    </row>
    <row r="21" spans="1:7" s="13" customFormat="1" ht="12.75">
      <c r="A21" s="14" t="s">
        <v>13</v>
      </c>
      <c r="B21" s="11">
        <f>SUM(B22:B27)</f>
        <v>156716</v>
      </c>
      <c r="C21" s="11">
        <f>SUM(C22:C27)</f>
        <v>170338.065</v>
      </c>
      <c r="D21" s="11">
        <f>SUM(D22:D27)</f>
        <v>143019.13</v>
      </c>
      <c r="E21" s="12">
        <f t="shared" si="1"/>
        <v>0.8396193182070021</v>
      </c>
      <c r="F21" s="11">
        <f>SUM(F24:F27)</f>
        <v>98334.4</v>
      </c>
      <c r="G21" s="12">
        <f t="shared" si="2"/>
        <v>1.454416053791959</v>
      </c>
    </row>
    <row r="22" spans="1:7" ht="12.75" hidden="1">
      <c r="A22" s="15" t="s">
        <v>14</v>
      </c>
      <c r="B22" s="16"/>
      <c r="C22" s="16"/>
      <c r="D22" s="16"/>
      <c r="E22" s="12" t="e">
        <f t="shared" si="1"/>
        <v>#DIV/0!</v>
      </c>
      <c r="F22" s="11">
        <f>SUM(F23:F28)</f>
        <v>164329.6</v>
      </c>
      <c r="G22" s="12">
        <f t="shared" si="2"/>
        <v>0</v>
      </c>
    </row>
    <row r="23" spans="1:7" ht="12.75" hidden="1">
      <c r="A23" s="15" t="s">
        <v>15</v>
      </c>
      <c r="B23" s="16"/>
      <c r="C23" s="16"/>
      <c r="D23" s="16"/>
      <c r="E23" s="12" t="e">
        <f t="shared" si="1"/>
        <v>#DIV/0!</v>
      </c>
      <c r="F23" s="16"/>
      <c r="G23" s="12" t="e">
        <f t="shared" si="2"/>
        <v>#DIV/0!</v>
      </c>
    </row>
    <row r="24" spans="1:7" ht="12.75">
      <c r="A24" s="15" t="s">
        <v>16</v>
      </c>
      <c r="B24" s="16">
        <v>3017.6</v>
      </c>
      <c r="C24" s="16">
        <v>2990.798</v>
      </c>
      <c r="D24" s="16">
        <v>1975.95</v>
      </c>
      <c r="E24" s="17">
        <f t="shared" si="1"/>
        <v>0.6606765150973085</v>
      </c>
      <c r="F24" s="16">
        <v>16</v>
      </c>
      <c r="G24" s="17">
        <v>0</v>
      </c>
    </row>
    <row r="25" spans="1:7" ht="12.75">
      <c r="A25" s="15" t="s">
        <v>17</v>
      </c>
      <c r="B25" s="16">
        <v>7315.7</v>
      </c>
      <c r="C25" s="16">
        <v>7495.67</v>
      </c>
      <c r="D25" s="16">
        <v>4921.7</v>
      </c>
      <c r="E25" s="17">
        <f t="shared" si="1"/>
        <v>0.6566057470512976</v>
      </c>
      <c r="F25" s="16">
        <v>3888.7</v>
      </c>
      <c r="G25" s="17">
        <f t="shared" si="2"/>
        <v>1.2656414740144522</v>
      </c>
    </row>
    <row r="26" spans="1:7" ht="12.75">
      <c r="A26" s="15" t="s">
        <v>18</v>
      </c>
      <c r="B26" s="16">
        <v>108303.4</v>
      </c>
      <c r="C26" s="16">
        <v>118617.033</v>
      </c>
      <c r="D26" s="16">
        <v>105580.97</v>
      </c>
      <c r="E26" s="17">
        <f t="shared" si="1"/>
        <v>0.8900995694269305</v>
      </c>
      <c r="F26" s="16">
        <v>26074.7</v>
      </c>
      <c r="G26" s="17">
        <f>D26/F26</f>
        <v>4.049172953092461</v>
      </c>
    </row>
    <row r="27" spans="1:7" ht="12.75">
      <c r="A27" s="15" t="s">
        <v>19</v>
      </c>
      <c r="B27" s="16">
        <v>38079.3</v>
      </c>
      <c r="C27" s="16">
        <v>41234.564</v>
      </c>
      <c r="D27" s="16">
        <v>30540.51</v>
      </c>
      <c r="E27" s="17">
        <f t="shared" si="1"/>
        <v>0.740653156900119</v>
      </c>
      <c r="F27" s="16">
        <v>68355</v>
      </c>
      <c r="G27" s="17">
        <f>D27/F27</f>
        <v>0.4467926267281106</v>
      </c>
    </row>
    <row r="28" spans="1:7" s="13" customFormat="1" ht="12.75">
      <c r="A28" s="14" t="s">
        <v>20</v>
      </c>
      <c r="B28" s="11">
        <f>SUM(B29:B32)</f>
        <v>186772.19999999998</v>
      </c>
      <c r="C28" s="11">
        <f>SUM(C29:C32)</f>
        <v>233498.08894</v>
      </c>
      <c r="D28" s="11">
        <f>SUM(D29:D32)</f>
        <v>97093.79699999999</v>
      </c>
      <c r="E28" s="12">
        <f t="shared" si="1"/>
        <v>0.4158226623642704</v>
      </c>
      <c r="F28" s="11">
        <f>SUM(F29:F32)</f>
        <v>65995.20000000001</v>
      </c>
      <c r="G28" s="12">
        <f>D28/F28</f>
        <v>1.47122513455524</v>
      </c>
    </row>
    <row r="29" spans="1:7" ht="12.75">
      <c r="A29" s="15" t="s">
        <v>21</v>
      </c>
      <c r="B29" s="16">
        <v>79754.9</v>
      </c>
      <c r="C29" s="16">
        <v>106175.98466</v>
      </c>
      <c r="D29" s="16">
        <v>31915.13</v>
      </c>
      <c r="E29" s="17">
        <f t="shared" si="1"/>
        <v>0.3005870875810534</v>
      </c>
      <c r="F29" s="16">
        <v>6275.8</v>
      </c>
      <c r="G29" s="17">
        <f>D29/F29</f>
        <v>5.0854281525861245</v>
      </c>
    </row>
    <row r="30" spans="1:7" ht="12.75">
      <c r="A30" s="15" t="s">
        <v>22</v>
      </c>
      <c r="B30" s="16">
        <v>75119.2</v>
      </c>
      <c r="C30" s="16">
        <v>82072.58043</v>
      </c>
      <c r="D30" s="16">
        <v>29748.554</v>
      </c>
      <c r="E30" s="17">
        <f t="shared" si="1"/>
        <v>0.36246641502118543</v>
      </c>
      <c r="F30" s="16">
        <v>23964.5</v>
      </c>
      <c r="G30" s="17">
        <f>D30/F30</f>
        <v>1.241359260572931</v>
      </c>
    </row>
    <row r="31" spans="1:7" ht="12.75">
      <c r="A31" s="15" t="s">
        <v>23</v>
      </c>
      <c r="B31" s="16">
        <v>27446.5</v>
      </c>
      <c r="C31" s="16">
        <v>40797.92385</v>
      </c>
      <c r="D31" s="16">
        <v>32289.273</v>
      </c>
      <c r="E31" s="17">
        <f t="shared" si="1"/>
        <v>0.7914440234438548</v>
      </c>
      <c r="F31" s="16">
        <v>33109.8</v>
      </c>
      <c r="G31" s="17">
        <v>0</v>
      </c>
    </row>
    <row r="32" spans="1:7" ht="21">
      <c r="A32" s="15" t="s">
        <v>24</v>
      </c>
      <c r="B32" s="16">
        <v>4451.6</v>
      </c>
      <c r="C32" s="16">
        <v>4451.6</v>
      </c>
      <c r="D32" s="16">
        <v>3140.84</v>
      </c>
      <c r="E32" s="17">
        <f t="shared" si="1"/>
        <v>0.7055530595740857</v>
      </c>
      <c r="F32" s="16">
        <v>2645.1</v>
      </c>
      <c r="G32" s="17">
        <f>D32/F32</f>
        <v>1.1874182450568977</v>
      </c>
    </row>
    <row r="33" spans="1:7" s="13" customFormat="1" ht="12.75">
      <c r="A33" s="14" t="s">
        <v>25</v>
      </c>
      <c r="B33" s="11">
        <f>SUM(B34:B35)</f>
        <v>3274</v>
      </c>
      <c r="C33" s="11">
        <f>SUM(C34:C35)</f>
        <v>4271.700000000001</v>
      </c>
      <c r="D33" s="11">
        <f>SUM(D35)</f>
        <v>77.479</v>
      </c>
      <c r="E33" s="12">
        <f t="shared" si="1"/>
        <v>0.01813774375541353</v>
      </c>
      <c r="F33" s="11">
        <f>SUM(F34:F35)</f>
        <v>189.9</v>
      </c>
      <c r="G33" s="12">
        <v>0</v>
      </c>
    </row>
    <row r="34" spans="1:7" s="13" customFormat="1" ht="22.5" customHeight="1">
      <c r="A34" s="15" t="s">
        <v>65</v>
      </c>
      <c r="B34" s="16">
        <v>2061.9</v>
      </c>
      <c r="C34" s="16">
        <v>2061.9</v>
      </c>
      <c r="D34" s="16">
        <v>0</v>
      </c>
      <c r="E34" s="17">
        <f t="shared" si="1"/>
        <v>0</v>
      </c>
      <c r="F34" s="16">
        <v>0</v>
      </c>
      <c r="G34" s="17">
        <v>0</v>
      </c>
    </row>
    <row r="35" spans="1:7" ht="21">
      <c r="A35" s="15" t="s">
        <v>26</v>
      </c>
      <c r="B35" s="16">
        <v>1212.1</v>
      </c>
      <c r="C35" s="16">
        <v>2209.8</v>
      </c>
      <c r="D35" s="16">
        <v>77.479</v>
      </c>
      <c r="E35" s="17">
        <f t="shared" si="1"/>
        <v>0.03506154403113403</v>
      </c>
      <c r="F35" s="16">
        <v>189.9</v>
      </c>
      <c r="G35" s="17">
        <v>0</v>
      </c>
    </row>
    <row r="36" spans="1:7" s="13" customFormat="1" ht="12.75">
      <c r="A36" s="14" t="s">
        <v>27</v>
      </c>
      <c r="B36" s="11">
        <f>SUM(B37:B42)</f>
        <v>675075.5999999999</v>
      </c>
      <c r="C36" s="11">
        <f>SUM(C37:C42)</f>
        <v>679639.1462899998</v>
      </c>
      <c r="D36" s="11">
        <f>SUM(D37:D42)</f>
        <v>429531.60699999996</v>
      </c>
      <c r="E36" s="12">
        <f t="shared" si="1"/>
        <v>0.631999509364224</v>
      </c>
      <c r="F36" s="11">
        <f>SUM(F37:F42)</f>
        <v>346510.2</v>
      </c>
      <c r="G36" s="12">
        <f>D36/F36</f>
        <v>1.2395929672488717</v>
      </c>
    </row>
    <row r="37" spans="1:7" ht="12.75">
      <c r="A37" s="15" t="s">
        <v>28</v>
      </c>
      <c r="B37" s="16">
        <v>133429.7</v>
      </c>
      <c r="C37" s="16">
        <v>134641.2</v>
      </c>
      <c r="D37" s="16">
        <v>94706.754</v>
      </c>
      <c r="E37" s="17">
        <f t="shared" si="1"/>
        <v>0.7034009946435414</v>
      </c>
      <c r="F37" s="16">
        <v>88683.9</v>
      </c>
      <c r="G37" s="17">
        <f>D37/F37</f>
        <v>1.067913725039156</v>
      </c>
    </row>
    <row r="38" spans="1:7" ht="12.75">
      <c r="A38" s="15" t="s">
        <v>29</v>
      </c>
      <c r="B38" s="16">
        <v>402134.5</v>
      </c>
      <c r="C38" s="16">
        <v>414254.88528</v>
      </c>
      <c r="D38" s="16">
        <v>246934.747</v>
      </c>
      <c r="E38" s="17">
        <f t="shared" si="1"/>
        <v>0.5960937475320146</v>
      </c>
      <c r="F38" s="16">
        <v>191388.1</v>
      </c>
      <c r="G38" s="17">
        <f>D38/F38</f>
        <v>1.2902304113996639</v>
      </c>
    </row>
    <row r="39" spans="1:7" ht="12.75">
      <c r="A39" s="15" t="s">
        <v>30</v>
      </c>
      <c r="B39" s="16">
        <v>45192</v>
      </c>
      <c r="C39" s="16">
        <v>45199.19639</v>
      </c>
      <c r="D39" s="16">
        <v>35079.036</v>
      </c>
      <c r="E39" s="17">
        <f t="shared" si="1"/>
        <v>0.7760986655010749</v>
      </c>
      <c r="F39" s="16">
        <v>23683</v>
      </c>
      <c r="G39" s="17">
        <f>D39/F39</f>
        <v>1.481190558628552</v>
      </c>
    </row>
    <row r="40" spans="1:7" ht="21" hidden="1">
      <c r="A40" s="15" t="s">
        <v>31</v>
      </c>
      <c r="B40" s="16"/>
      <c r="C40" s="16"/>
      <c r="D40" s="16"/>
      <c r="E40" s="17" t="e">
        <f t="shared" si="1"/>
        <v>#DIV/0!</v>
      </c>
      <c r="F40" s="16"/>
      <c r="G40" s="17" t="e">
        <f aca="true" t="shared" si="3" ref="G40:G52">D40/F40</f>
        <v>#DIV/0!</v>
      </c>
    </row>
    <row r="41" spans="1:7" ht="12.75">
      <c r="A41" s="15" t="s">
        <v>32</v>
      </c>
      <c r="B41" s="16">
        <v>3641.7</v>
      </c>
      <c r="C41" s="16">
        <v>3691.7</v>
      </c>
      <c r="D41" s="16">
        <v>3089.736</v>
      </c>
      <c r="E41" s="17">
        <f t="shared" si="1"/>
        <v>0.8369412465801663</v>
      </c>
      <c r="F41" s="16">
        <v>3477.8</v>
      </c>
      <c r="G41" s="17">
        <f t="shared" si="3"/>
        <v>0.8884168152280176</v>
      </c>
    </row>
    <row r="42" spans="1:7" ht="12.75">
      <c r="A42" s="15" t="s">
        <v>33</v>
      </c>
      <c r="B42" s="16">
        <v>90677.7</v>
      </c>
      <c r="C42" s="16">
        <v>81852.16462</v>
      </c>
      <c r="D42" s="16">
        <v>49721.334</v>
      </c>
      <c r="E42" s="17">
        <f t="shared" si="1"/>
        <v>0.6074528905965053</v>
      </c>
      <c r="F42" s="16">
        <v>39277.4</v>
      </c>
      <c r="G42" s="17">
        <f t="shared" si="3"/>
        <v>1.2659018672315376</v>
      </c>
    </row>
    <row r="43" spans="1:7" s="13" customFormat="1" ht="12.75">
      <c r="A43" s="14" t="s">
        <v>34</v>
      </c>
      <c r="B43" s="11">
        <f>SUM(B44:B45)</f>
        <v>172719.6</v>
      </c>
      <c r="C43" s="11">
        <f>SUM(C44:C45)</f>
        <v>189388.61000000002</v>
      </c>
      <c r="D43" s="11">
        <f>SUM(D44:D45)</f>
        <v>92930.237</v>
      </c>
      <c r="E43" s="12">
        <f t="shared" si="1"/>
        <v>0.4906854588562638</v>
      </c>
      <c r="F43" s="11">
        <f>SUM(F44:F45)</f>
        <v>150553.7</v>
      </c>
      <c r="G43" s="12">
        <f t="shared" si="3"/>
        <v>0.6172564141565434</v>
      </c>
    </row>
    <row r="44" spans="1:7" ht="12.75">
      <c r="A44" s="15" t="s">
        <v>35</v>
      </c>
      <c r="B44" s="16">
        <v>161458.5</v>
      </c>
      <c r="C44" s="16">
        <v>177917.41</v>
      </c>
      <c r="D44" s="16">
        <v>85286.253</v>
      </c>
      <c r="E44" s="17">
        <f t="shared" si="1"/>
        <v>0.4793586698457447</v>
      </c>
      <c r="F44" s="16">
        <v>142953</v>
      </c>
      <c r="G44" s="17">
        <f t="shared" si="3"/>
        <v>0.5966034500849929</v>
      </c>
    </row>
    <row r="45" spans="1:7" ht="12.75">
      <c r="A45" s="15" t="s">
        <v>36</v>
      </c>
      <c r="B45" s="16">
        <v>11261.1</v>
      </c>
      <c r="C45" s="16">
        <v>11471.2</v>
      </c>
      <c r="D45" s="16">
        <v>7643.984</v>
      </c>
      <c r="E45" s="17">
        <f t="shared" si="1"/>
        <v>0.6663630657646976</v>
      </c>
      <c r="F45" s="16">
        <v>7600.7</v>
      </c>
      <c r="G45" s="17">
        <f t="shared" si="3"/>
        <v>1.0056947386424935</v>
      </c>
    </row>
    <row r="46" spans="1:7" s="13" customFormat="1" ht="12.75">
      <c r="A46" s="14" t="s">
        <v>37</v>
      </c>
      <c r="B46" s="11">
        <f>B53+B54</f>
        <v>871.8</v>
      </c>
      <c r="C46" s="11">
        <f>C53+C54</f>
        <v>871.783</v>
      </c>
      <c r="D46" s="11">
        <f>D53+D54</f>
        <v>574</v>
      </c>
      <c r="E46" s="17">
        <f t="shared" si="1"/>
        <v>0.6584207308470112</v>
      </c>
      <c r="F46" s="11">
        <f>F53+F54</f>
        <v>811.3</v>
      </c>
      <c r="G46" s="12">
        <v>0</v>
      </c>
    </row>
    <row r="47" spans="1:7" ht="12.75" hidden="1">
      <c r="A47" s="15" t="s">
        <v>38</v>
      </c>
      <c r="B47" s="16"/>
      <c r="C47" s="16"/>
      <c r="D47" s="16"/>
      <c r="E47" s="17" t="e">
        <f t="shared" si="1"/>
        <v>#DIV/0!</v>
      </c>
      <c r="F47" s="16"/>
      <c r="G47" s="12" t="e">
        <f t="shared" si="3"/>
        <v>#DIV/0!</v>
      </c>
    </row>
    <row r="48" spans="1:7" ht="12.75" hidden="1">
      <c r="A48" s="15" t="s">
        <v>39</v>
      </c>
      <c r="B48" s="16"/>
      <c r="C48" s="16"/>
      <c r="D48" s="16"/>
      <c r="E48" s="17" t="e">
        <f t="shared" si="1"/>
        <v>#DIV/0!</v>
      </c>
      <c r="F48" s="16"/>
      <c r="G48" s="12" t="e">
        <f t="shared" si="3"/>
        <v>#DIV/0!</v>
      </c>
    </row>
    <row r="49" spans="1:7" ht="12.75" hidden="1">
      <c r="A49" s="15" t="s">
        <v>40</v>
      </c>
      <c r="B49" s="16"/>
      <c r="C49" s="16"/>
      <c r="D49" s="16"/>
      <c r="E49" s="17" t="e">
        <f t="shared" si="1"/>
        <v>#DIV/0!</v>
      </c>
      <c r="F49" s="16"/>
      <c r="G49" s="12" t="e">
        <f t="shared" si="3"/>
        <v>#DIV/0!</v>
      </c>
    </row>
    <row r="50" spans="1:7" ht="12.75" hidden="1">
      <c r="A50" s="15" t="s">
        <v>41</v>
      </c>
      <c r="B50" s="16"/>
      <c r="C50" s="16"/>
      <c r="D50" s="16"/>
      <c r="E50" s="17" t="e">
        <f t="shared" si="1"/>
        <v>#DIV/0!</v>
      </c>
      <c r="F50" s="16"/>
      <c r="G50" s="12" t="e">
        <f t="shared" si="3"/>
        <v>#DIV/0!</v>
      </c>
    </row>
    <row r="51" spans="1:7" ht="12.75" hidden="1">
      <c r="A51" s="15" t="s">
        <v>42</v>
      </c>
      <c r="B51" s="16"/>
      <c r="C51" s="16"/>
      <c r="D51" s="16"/>
      <c r="E51" s="17" t="e">
        <f t="shared" si="1"/>
        <v>#DIV/0!</v>
      </c>
      <c r="F51" s="16"/>
      <c r="G51" s="12" t="e">
        <f t="shared" si="3"/>
        <v>#DIV/0!</v>
      </c>
    </row>
    <row r="52" spans="1:7" ht="21" hidden="1">
      <c r="A52" s="15" t="s">
        <v>43</v>
      </c>
      <c r="B52" s="16"/>
      <c r="C52" s="16"/>
      <c r="D52" s="16"/>
      <c r="E52" s="17" t="e">
        <f t="shared" si="1"/>
        <v>#DIV/0!</v>
      </c>
      <c r="F52" s="16"/>
      <c r="G52" s="12" t="e">
        <f t="shared" si="3"/>
        <v>#DIV/0!</v>
      </c>
    </row>
    <row r="53" spans="1:7" ht="12.75">
      <c r="A53" s="15" t="s">
        <v>44</v>
      </c>
      <c r="B53" s="16">
        <v>297.8</v>
      </c>
      <c r="C53" s="16">
        <v>297.783</v>
      </c>
      <c r="D53" s="16">
        <v>0</v>
      </c>
      <c r="E53" s="17">
        <f t="shared" si="1"/>
        <v>0</v>
      </c>
      <c r="F53" s="16">
        <v>121.3</v>
      </c>
      <c r="G53" s="17">
        <v>0</v>
      </c>
    </row>
    <row r="54" spans="1:7" ht="12.75">
      <c r="A54" s="15" t="s">
        <v>45</v>
      </c>
      <c r="B54" s="16">
        <v>574</v>
      </c>
      <c r="C54" s="16">
        <v>574</v>
      </c>
      <c r="D54" s="16">
        <v>574</v>
      </c>
      <c r="E54" s="17">
        <f t="shared" si="1"/>
        <v>1</v>
      </c>
      <c r="F54" s="16">
        <v>690</v>
      </c>
      <c r="G54" s="17">
        <v>0</v>
      </c>
    </row>
    <row r="55" spans="1:7" s="13" customFormat="1" ht="12.75">
      <c r="A55" s="14" t="s">
        <v>46</v>
      </c>
      <c r="B55" s="11">
        <f>SUM(B56:B59)</f>
        <v>10876.9</v>
      </c>
      <c r="C55" s="11">
        <f>SUM(C56:C59)</f>
        <v>11097.619999999999</v>
      </c>
      <c r="D55" s="11">
        <f>SUM(D56:D59)</f>
        <v>6576.445</v>
      </c>
      <c r="E55" s="12">
        <f t="shared" si="1"/>
        <v>0.5925995844153972</v>
      </c>
      <c r="F55" s="11">
        <f>SUM(F56:F59)</f>
        <v>14058.1</v>
      </c>
      <c r="G55" s="12">
        <f aca="true" t="shared" si="4" ref="G55:G63">D55/F55</f>
        <v>0.4678046819982785</v>
      </c>
    </row>
    <row r="56" spans="1:7" ht="12.75">
      <c r="A56" s="15" t="s">
        <v>47</v>
      </c>
      <c r="B56" s="16">
        <v>4434.2</v>
      </c>
      <c r="C56" s="16">
        <v>4402.87</v>
      </c>
      <c r="D56" s="16">
        <v>2835.343</v>
      </c>
      <c r="E56" s="17">
        <f t="shared" si="1"/>
        <v>0.6439760883242067</v>
      </c>
      <c r="F56" s="16">
        <v>2975.7</v>
      </c>
      <c r="G56" s="17">
        <f t="shared" si="4"/>
        <v>0.9528322747588802</v>
      </c>
    </row>
    <row r="57" spans="1:7" ht="12.75" hidden="1">
      <c r="A57" s="15" t="s">
        <v>48</v>
      </c>
      <c r="B57" s="16"/>
      <c r="C57" s="16"/>
      <c r="D57" s="16"/>
      <c r="E57" s="17" t="e">
        <f t="shared" si="1"/>
        <v>#DIV/0!</v>
      </c>
      <c r="F57" s="16"/>
      <c r="G57" s="17" t="e">
        <f t="shared" si="4"/>
        <v>#DIV/0!</v>
      </c>
    </row>
    <row r="58" spans="1:7" ht="12.75">
      <c r="A58" s="15" t="s">
        <v>49</v>
      </c>
      <c r="B58" s="16">
        <v>1825.3</v>
      </c>
      <c r="C58" s="16">
        <v>2077.35</v>
      </c>
      <c r="D58" s="16">
        <v>1469.269</v>
      </c>
      <c r="E58" s="17">
        <f t="shared" si="1"/>
        <v>0.7072804293932173</v>
      </c>
      <c r="F58" s="16">
        <v>8282.5</v>
      </c>
      <c r="G58" s="17">
        <f t="shared" si="4"/>
        <v>0.17739438575309388</v>
      </c>
    </row>
    <row r="59" spans="1:7" ht="12.75">
      <c r="A59" s="15" t="s">
        <v>50</v>
      </c>
      <c r="B59" s="16">
        <v>4617.4</v>
      </c>
      <c r="C59" s="16">
        <v>4617.4</v>
      </c>
      <c r="D59" s="16">
        <v>2271.833</v>
      </c>
      <c r="E59" s="17">
        <f t="shared" si="1"/>
        <v>0.4920156365053927</v>
      </c>
      <c r="F59" s="16">
        <v>2799.9</v>
      </c>
      <c r="G59" s="17">
        <f t="shared" si="4"/>
        <v>0.8113979070681095</v>
      </c>
    </row>
    <row r="60" spans="1:7" s="45" customFormat="1" ht="12.75">
      <c r="A60" s="43" t="s">
        <v>51</v>
      </c>
      <c r="B60" s="32">
        <f>SUM(B61:B64)</f>
        <v>89227.3</v>
      </c>
      <c r="C60" s="32">
        <f>SUM(C61:C64)</f>
        <v>23284.93</v>
      </c>
      <c r="D60" s="32">
        <f>SUM(D61:D64)</f>
        <v>17887.982</v>
      </c>
      <c r="E60" s="12">
        <f t="shared" si="1"/>
        <v>0.7682214204637935</v>
      </c>
      <c r="F60" s="11">
        <f>SUM(F61:F64)</f>
        <v>14662.1</v>
      </c>
      <c r="G60" s="12">
        <f t="shared" si="4"/>
        <v>1.2200150046719092</v>
      </c>
    </row>
    <row r="61" spans="1:7" s="47" customFormat="1" ht="12.75">
      <c r="A61" s="46" t="s">
        <v>52</v>
      </c>
      <c r="B61" s="44">
        <v>15268.3</v>
      </c>
      <c r="C61" s="44">
        <v>16171.65</v>
      </c>
      <c r="D61" s="44">
        <v>12524.306</v>
      </c>
      <c r="E61" s="17">
        <f t="shared" si="1"/>
        <v>0.7744606147177314</v>
      </c>
      <c r="F61" s="16">
        <v>9290.4</v>
      </c>
      <c r="G61" s="17">
        <f t="shared" si="4"/>
        <v>1.3480911478515458</v>
      </c>
    </row>
    <row r="62" spans="1:7" s="47" customFormat="1" ht="12.75">
      <c r="A62" s="46" t="s">
        <v>53</v>
      </c>
      <c r="B62" s="44">
        <v>6948.7</v>
      </c>
      <c r="C62" s="44">
        <v>7113.28</v>
      </c>
      <c r="D62" s="44">
        <v>5363.676</v>
      </c>
      <c r="E62" s="17">
        <f t="shared" si="1"/>
        <v>0.7540369562283504</v>
      </c>
      <c r="F62" s="16">
        <v>931.1</v>
      </c>
      <c r="G62" s="17">
        <f t="shared" si="4"/>
        <v>5.760579959188058</v>
      </c>
    </row>
    <row r="63" spans="1:7" s="47" customFormat="1" ht="12.75" hidden="1">
      <c r="A63" s="46" t="s">
        <v>54</v>
      </c>
      <c r="B63" s="44"/>
      <c r="C63" s="44"/>
      <c r="D63" s="44"/>
      <c r="E63" s="12" t="e">
        <f t="shared" si="1"/>
        <v>#DIV/0!</v>
      </c>
      <c r="F63" s="16"/>
      <c r="G63" s="12" t="e">
        <f t="shared" si="4"/>
        <v>#DIV/0!</v>
      </c>
    </row>
    <row r="64" spans="1:7" s="47" customFormat="1" ht="12.75">
      <c r="A64" s="46" t="s">
        <v>55</v>
      </c>
      <c r="B64" s="44">
        <v>67010.3</v>
      </c>
      <c r="C64" s="44">
        <v>0</v>
      </c>
      <c r="D64" s="44">
        <v>0</v>
      </c>
      <c r="E64" s="17">
        <v>0</v>
      </c>
      <c r="F64" s="16">
        <v>4440.6</v>
      </c>
      <c r="G64" s="17">
        <v>0</v>
      </c>
    </row>
    <row r="65" spans="1:7" ht="12.75">
      <c r="A65" s="31" t="s">
        <v>70</v>
      </c>
      <c r="B65" s="11">
        <f>B66</f>
        <v>50</v>
      </c>
      <c r="C65" s="11">
        <f>C66</f>
        <v>50</v>
      </c>
      <c r="D65" s="11">
        <f>D66</f>
        <v>0</v>
      </c>
      <c r="E65" s="12">
        <f t="shared" si="1"/>
        <v>0</v>
      </c>
      <c r="F65" s="11">
        <f>SUM(F66:F68)</f>
        <v>12</v>
      </c>
      <c r="G65" s="12">
        <v>0</v>
      </c>
    </row>
    <row r="66" spans="1:7" s="41" customFormat="1" ht="12.75">
      <c r="A66" s="33" t="s">
        <v>71</v>
      </c>
      <c r="B66" s="16">
        <v>50</v>
      </c>
      <c r="C66" s="16">
        <v>50</v>
      </c>
      <c r="D66" s="16">
        <v>0</v>
      </c>
      <c r="E66" s="17">
        <f t="shared" si="1"/>
        <v>0</v>
      </c>
      <c r="F66" s="16">
        <v>12</v>
      </c>
      <c r="G66" s="17">
        <v>0</v>
      </c>
    </row>
    <row r="67" spans="1:7" s="13" customFormat="1" ht="31.5">
      <c r="A67" s="14" t="s">
        <v>56</v>
      </c>
      <c r="B67" s="11">
        <f>SUM(B68:B70)</f>
        <v>0</v>
      </c>
      <c r="C67" s="11">
        <f>SUM(C68:C70)</f>
        <v>0</v>
      </c>
      <c r="D67" s="11">
        <f>SUM(D68:D70)</f>
        <v>0</v>
      </c>
      <c r="E67" s="12">
        <v>0</v>
      </c>
      <c r="F67" s="11">
        <v>0</v>
      </c>
      <c r="G67" s="12">
        <v>0</v>
      </c>
    </row>
    <row r="68" spans="1:7" ht="31.5">
      <c r="A68" s="15" t="s">
        <v>57</v>
      </c>
      <c r="B68" s="16">
        <v>0</v>
      </c>
      <c r="C68" s="16">
        <v>0</v>
      </c>
      <c r="D68" s="16">
        <v>0</v>
      </c>
      <c r="E68" s="17">
        <v>0</v>
      </c>
      <c r="F68" s="16">
        <v>0</v>
      </c>
      <c r="G68" s="17">
        <v>0</v>
      </c>
    </row>
    <row r="69" spans="1:7" ht="13.5" thickBot="1">
      <c r="A69" s="24" t="s">
        <v>58</v>
      </c>
      <c r="B69" s="26">
        <v>0</v>
      </c>
      <c r="C69" s="26">
        <v>0</v>
      </c>
      <c r="D69" s="16">
        <v>0</v>
      </c>
      <c r="E69" s="17">
        <v>0</v>
      </c>
      <c r="F69" s="16">
        <v>0</v>
      </c>
      <c r="G69" s="17">
        <v>0</v>
      </c>
    </row>
    <row r="70" spans="1:7" ht="13.5" hidden="1" thickBot="1">
      <c r="A70" s="23" t="s">
        <v>59</v>
      </c>
      <c r="B70" s="23"/>
      <c r="C70" s="16"/>
      <c r="D70" s="16"/>
      <c r="E70" s="17" t="e">
        <f t="shared" si="1"/>
        <v>#DIV/0!</v>
      </c>
      <c r="F70" s="16">
        <v>0</v>
      </c>
      <c r="G70" s="17">
        <v>0</v>
      </c>
    </row>
    <row r="71" spans="1:7" ht="21.75" hidden="1" thickBot="1">
      <c r="A71" s="15" t="s">
        <v>60</v>
      </c>
      <c r="B71" s="15"/>
      <c r="C71" s="16"/>
      <c r="D71" s="16"/>
      <c r="E71" s="19"/>
      <c r="F71" s="16"/>
      <c r="G71" s="19"/>
    </row>
    <row r="72" spans="1:7" ht="12.75">
      <c r="A72" s="20"/>
      <c r="B72" s="20"/>
      <c r="C72" s="21"/>
      <c r="D72" s="21"/>
      <c r="E72" s="22"/>
      <c r="F72" s="21"/>
      <c r="G72" s="22"/>
    </row>
  </sheetData>
  <sheetProtection selectLockedCells="1" selectUnlockedCells="1"/>
  <mergeCells count="1">
    <mergeCell ref="A1:G1"/>
  </mergeCells>
  <printOptions/>
  <pageMargins left="0.7083333333333334" right="0.31527777777777777" top="0.7479166666666667" bottom="0.7479166666666667" header="0.5118055555555555" footer="0.5118055555555555"/>
  <pageSetup fitToHeight="1" fitToWidth="1" horizontalDpi="300" verticalDpi="3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DF-8-002</cp:lastModifiedBy>
  <cp:lastPrinted>2022-10-12T06:10:40Z</cp:lastPrinted>
  <dcterms:created xsi:type="dcterms:W3CDTF">2021-06-29T11:45:49Z</dcterms:created>
  <dcterms:modified xsi:type="dcterms:W3CDTF">2022-10-12T06:11:20Z</dcterms:modified>
  <cp:category/>
  <cp:version/>
  <cp:contentType/>
  <cp:contentStatus/>
</cp:coreProperties>
</file>