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345" windowWidth="19215" windowHeight="7770"/>
  </bookViews>
  <sheets>
    <sheet name="район" sheetId="3" r:id="rId1"/>
  </sheets>
  <definedNames>
    <definedName name="бЮДЖЕТ_2005_НОВ" localSheetId="0">район!$B$1:$B$44</definedName>
    <definedName name="бЮДЖЕТ_2005_НОВ.КЛ." localSheetId="0">район!$B$1:$B$44</definedName>
  </definedNames>
  <calcPr calcId="125725"/>
</workbook>
</file>

<file path=xl/calcChain.xml><?xml version="1.0" encoding="utf-8"?>
<calcChain xmlns="http://schemas.openxmlformats.org/spreadsheetml/2006/main">
  <c r="E17" i="3"/>
  <c r="C36"/>
  <c r="I41"/>
  <c r="H17"/>
  <c r="H26"/>
  <c r="H9"/>
  <c r="D36"/>
  <c r="D29"/>
  <c r="D26"/>
  <c r="D17"/>
  <c r="D16" s="1"/>
  <c r="D9"/>
  <c r="D6"/>
  <c r="C29"/>
  <c r="C26"/>
  <c r="C17"/>
  <c r="C16" s="1"/>
  <c r="C9"/>
  <c r="C6"/>
  <c r="C5" s="1"/>
  <c r="D5" l="1"/>
  <c r="D4"/>
  <c r="C4"/>
  <c r="G28"/>
  <c r="F12"/>
  <c r="G35"/>
  <c r="F35"/>
  <c r="G41"/>
  <c r="F41"/>
  <c r="E36"/>
  <c r="F28"/>
  <c r="J43"/>
  <c r="J35"/>
  <c r="J22"/>
  <c r="G22"/>
  <c r="F22"/>
  <c r="H36" l="1"/>
  <c r="H29"/>
  <c r="H6"/>
  <c r="C45" l="1"/>
  <c r="H5"/>
  <c r="H16"/>
  <c r="J21"/>
  <c r="J41"/>
  <c r="I43"/>
  <c r="I22"/>
  <c r="H4" l="1"/>
  <c r="E29"/>
  <c r="G40"/>
  <c r="H45" l="1"/>
  <c r="I21"/>
  <c r="G25" l="1"/>
  <c r="F40" l="1"/>
  <c r="F39"/>
  <c r="F38"/>
  <c r="F37"/>
  <c r="F34"/>
  <c r="F31"/>
  <c r="F30"/>
  <c r="F27"/>
  <c r="F25"/>
  <c r="F20"/>
  <c r="F19"/>
  <c r="F14"/>
  <c r="F13"/>
  <c r="F10"/>
  <c r="F8"/>
  <c r="F7"/>
  <c r="F17" l="1"/>
  <c r="E6"/>
  <c r="E9"/>
  <c r="F9" s="1"/>
  <c r="E26"/>
  <c r="F29"/>
  <c r="J44"/>
  <c r="J42"/>
  <c r="J40"/>
  <c r="J39"/>
  <c r="J38"/>
  <c r="J37"/>
  <c r="J34"/>
  <c r="J31"/>
  <c r="J30"/>
  <c r="J28"/>
  <c r="J27"/>
  <c r="J25"/>
  <c r="J20"/>
  <c r="J19"/>
  <c r="J14"/>
  <c r="J13"/>
  <c r="J12"/>
  <c r="J11"/>
  <c r="J10"/>
  <c r="J8"/>
  <c r="J7"/>
  <c r="I44"/>
  <c r="I42"/>
  <c r="I40"/>
  <c r="I39"/>
  <c r="I38"/>
  <c r="I37"/>
  <c r="I35"/>
  <c r="I34"/>
  <c r="I31"/>
  <c r="I30"/>
  <c r="I28"/>
  <c r="I27"/>
  <c r="I25"/>
  <c r="I20"/>
  <c r="I19"/>
  <c r="I15"/>
  <c r="I14"/>
  <c r="I13"/>
  <c r="I12"/>
  <c r="I11"/>
  <c r="I10"/>
  <c r="I8"/>
  <c r="I7"/>
  <c r="E5" l="1"/>
  <c r="E16"/>
  <c r="I16" s="1"/>
  <c r="F36"/>
  <c r="J26"/>
  <c r="F26"/>
  <c r="F6"/>
  <c r="I29"/>
  <c r="I17"/>
  <c r="J17"/>
  <c r="I26"/>
  <c r="J29"/>
  <c r="I36"/>
  <c r="I9"/>
  <c r="J6"/>
  <c r="J9"/>
  <c r="I6"/>
  <c r="J36"/>
  <c r="F16" l="1"/>
  <c r="F5"/>
  <c r="J16"/>
  <c r="E4"/>
  <c r="I4" s="1"/>
  <c r="J5"/>
  <c r="I5"/>
  <c r="E45" l="1"/>
  <c r="D45"/>
  <c r="F4"/>
  <c r="J4"/>
  <c r="F45" l="1"/>
  <c r="J45"/>
  <c r="I45"/>
  <c r="G39" l="1"/>
  <c r="G38"/>
  <c r="G37"/>
  <c r="G36"/>
  <c r="G34"/>
  <c r="G31"/>
  <c r="G30"/>
  <c r="G29"/>
  <c r="G27"/>
  <c r="G26"/>
  <c r="G20"/>
  <c r="G19"/>
  <c r="G14"/>
  <c r="G13"/>
  <c r="G12"/>
  <c r="G10"/>
  <c r="G9"/>
  <c r="G8"/>
  <c r="G7"/>
  <c r="G6"/>
  <c r="G5"/>
  <c r="G17"/>
  <c r="G16"/>
  <c r="G4" l="1"/>
  <c r="G45" l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<sst xmlns="http://schemas.openxmlformats.org/spreadsheetml/2006/main" count="82" uniqueCount="82">
  <si>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</si>
  <si>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</si>
  <si>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</si>
  <si>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</si>
  <si>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</si>
  <si>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</si>
  <si>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</si>
  <si>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</si>
  <si>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</si>
  <si>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</si>
  <si>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</si>
  <si>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</si>
  <si>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Наименование доходных источников</t>
  </si>
  <si>
    <t xml:space="preserve">Единый сельскохозяйственный налог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</si>
  <si>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</si>
  <si>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</si>
  <si>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</si>
  <si>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</si>
  <si>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</si>
  <si>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</si>
  <si>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</si>
  <si>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</si>
  <si>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</si>
  <si>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</si>
  <si>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</si>
  <si>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</si>
  <si>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</si>
  <si>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</si>
  <si>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</si>
  <si>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</si>
  <si>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</si>
  <si>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</si>
  <si>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</si>
  <si>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</si>
  <si>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</si>
  <si>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</si>
  <si>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КБК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</si>
  <si>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</si>
  <si>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</si>
  <si>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</si>
  <si>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</si>
  <si>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</si>
  <si>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</si>
  <si>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105  04020 02</t>
  </si>
  <si>
    <t>2 07 05000 05</t>
  </si>
  <si>
    <t>Прочие безвозмездные поступления</t>
  </si>
  <si>
    <t>Дотации из областного бюджета</t>
  </si>
  <si>
    <t>ВСЕГО ДОХОДОВ</t>
  </si>
  <si>
    <t>Акцизы на нефтепродукты</t>
  </si>
  <si>
    <t>1 03 00000 00</t>
  </si>
  <si>
    <t>1 11 05013 00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</si>
  <si>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</si>
  <si>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</si>
  <si>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</si>
  <si>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НАЛОГОВЫЕ И НЕНАЛОГОВЫЕ ДОХОДЫ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</si>
  <si>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</si>
  <si>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1 11 05313 00</t>
  </si>
  <si>
    <t>2 18 05000 05</t>
  </si>
  <si>
    <t>1 11 05035 05</t>
  </si>
  <si>
    <t>Доходы  от  сдачи  в аренду имущества, находящегося в оперативном управлении учреждений муниципальных районов  (за исключением земельных участков)</t>
  </si>
  <si>
    <t>Доходы бюджетов муниципальных районов от возврата организациями остатков субсидий прошлых лет</t>
  </si>
  <si>
    <t>Доходы от оказания платных услуг и компенсации затрат государства</t>
  </si>
  <si>
    <t>Доходы  от 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</si>
  <si>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</si>
  <si>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Первоначальный бюджет 2022 года</t>
  </si>
  <si>
    <t>Уточненный бюджет         2022 года</t>
  </si>
  <si>
    <t>% выполн.к уточн. б-ту 2022 года</t>
  </si>
  <si>
    <t>% выполн.к первонач. бюджету 2022 года</t>
  </si>
  <si>
    <t>Рост (снижение) 2022г. к 2021г.</t>
  </si>
  <si>
    <t>% вып-я 2022 года к 2021 г.</t>
  </si>
  <si>
    <t>Налог, взимаемый в связи с применением патентной системы налогообложения</t>
  </si>
  <si>
    <t>Субвенции бюджетам бюджетной системы Российской Федерации</t>
  </si>
  <si>
    <t>Аналитические данные о доходах бюджета Вытегорского муниципального района за 1 полугодие 2022 года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1 полугодие 2022 года в сравнении с 2021 годом (тыс. руб.)</t>
  </si>
  <si>
    <t>Исполнено за 1 полугодие 2022 года</t>
  </si>
  <si>
    <t>Исполнено за 1 полугодие 2021 года</t>
  </si>
  <si>
    <t>1 14 06000 00</t>
  </si>
  <si>
    <t>2 02 10 000 00</t>
  </si>
  <si>
    <t>2 02 20 000 00</t>
  </si>
  <si>
    <t>2 02 30 000 00</t>
  </si>
  <si>
    <t>2 02 40 000 00</t>
  </si>
  <si>
    <t>Безвозмездные поступления от негосударственных организаций</t>
  </si>
  <si>
    <t>2 04 00 000 00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</si>
</sst>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1"/>
      <color rgb="FFFF0000"/>
      <name val="Arial Cyr"/>
      <charset val="204"/>
    </font>
    <font>
      <sz val="8"/>
      <color rgb="FFFF0000"/>
      <name val="Arial Cyr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color rgb="FFFF0000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C13" sqref="C13"/>
    </sheetView>
  </sheetViews>
  <sheetFormatPr defaultColWidth="9.140625" defaultRowHeight="18"/>
  <cols>
    <col min="1" max="1" width="15" style="1" customWidth="1"/>
    <col min="2" max="2" width="60" style="17" customWidth="1"/>
    <col min="3" max="3" width="21.85546875" style="18" customWidth="1"/>
    <col min="4" max="4" width="16.85546875" style="18" customWidth="1"/>
    <col min="5" max="5" width="18.7109375" style="18" customWidth="1"/>
    <col min="6" max="6" width="16" style="18" customWidth="1"/>
    <col min="7" max="7" width="16.5703125" style="18" customWidth="1"/>
    <col min="8" max="8" width="17.140625" style="18" customWidth="1"/>
    <col min="9" max="10" width="17.28515625" style="18" customWidth="1"/>
    <col min="11" max="16384" width="9.140625" style="1"/>
  </cols>
  <sheetData>
    <row r="1" spans="1:10" ht="60.75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96.6" customHeight="1">
      <c r="A2" s="6" t="s">
        <v>36</v>
      </c>
      <c r="B2" s="11" t="s">
        <v>12</v>
      </c>
      <c r="C2" s="12" t="s">
        <v>64</v>
      </c>
      <c r="D2" s="12" t="s">
        <v>65</v>
      </c>
      <c r="E2" s="12" t="s">
        <v>73</v>
      </c>
      <c r="F2" s="13" t="s">
        <v>66</v>
      </c>
      <c r="G2" s="13" t="s">
        <v>67</v>
      </c>
      <c r="H2" s="14" t="s">
        <v>74</v>
      </c>
      <c r="I2" s="14" t="s">
        <v>68</v>
      </c>
      <c r="J2" s="13" t="s">
        <v>69</v>
      </c>
    </row>
    <row r="3" spans="1:10" s="10" customFormat="1" ht="15.75">
      <c r="A3" s="19">
        <v>1</v>
      </c>
      <c r="B3" s="9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0">
        <v>8</v>
      </c>
      <c r="I3" s="20">
        <v>9</v>
      </c>
      <c r="J3" s="20">
        <v>10</v>
      </c>
    </row>
    <row r="4" spans="1:10" ht="20.25">
      <c r="A4" s="4" t="s">
        <v>21</v>
      </c>
      <c r="B4" s="21" t="s">
        <v>54</v>
      </c>
      <c r="C4" s="25">
        <f t="shared" ref="C4:D4" si="0">SUM(C5,C16)</f>
        <v>402993</v>
      </c>
      <c r="D4" s="25">
        <f t="shared" si="0"/>
        <v>402993</v>
      </c>
      <c r="E4" s="25">
        <f t="shared" ref="E4" si="1">SUM(E5,E16)</f>
        <v>195602.92611</v>
      </c>
      <c r="F4" s="29">
        <f t="shared" ref="F4:F12" si="2">E4/D4*100</f>
        <v>48.537549314752368</v>
      </c>
      <c r="G4" s="29">
        <f t="shared" ref="G4:G14" si="3">E4/C4*100</f>
        <v>48.537549314752368</v>
      </c>
      <c r="H4" s="25">
        <f t="shared" ref="H4" si="4">SUM(H5,H16)</f>
        <v>182390.15767999997</v>
      </c>
      <c r="I4" s="25">
        <f t="shared" ref="I4:I17" si="5">E4-H4</f>
        <v>13212.768430000026</v>
      </c>
      <c r="J4" s="29">
        <f t="shared" ref="J4:J17" si="6">E4/H4*100</f>
        <v>107.2442332404699</v>
      </c>
    </row>
    <row r="5" spans="1:10" ht="20.25">
      <c r="A5" s="3"/>
      <c r="B5" s="22" t="s">
        <v>15</v>
      </c>
      <c r="C5" s="25">
        <f t="shared" ref="C5:D5" si="7">SUM(C6,C8,C9,C14,C15)</f>
        <v>384300</v>
      </c>
      <c r="D5" s="25">
        <f t="shared" si="7"/>
        <v>384300</v>
      </c>
      <c r="E5" s="25">
        <f>E6+E8+E9+E14+E15</f>
        <v>182531.75065</v>
      </c>
      <c r="F5" s="29">
        <f t="shared" si="2"/>
        <v>47.497202875357793</v>
      </c>
      <c r="G5" s="29">
        <f t="shared" si="3"/>
        <v>47.497202875357793</v>
      </c>
      <c r="H5" s="25">
        <f t="shared" ref="H5" si="8">SUM(H6,H8,H9,H14,H15)</f>
        <v>172348.09800999999</v>
      </c>
      <c r="I5" s="25">
        <f t="shared" si="5"/>
        <v>10183.652640000015</v>
      </c>
      <c r="J5" s="29">
        <f t="shared" si="6"/>
        <v>105.90876995892877</v>
      </c>
    </row>
    <row r="6" spans="1:10" ht="20.25">
      <c r="A6" s="4" t="s">
        <v>22</v>
      </c>
      <c r="B6" s="21" t="s">
        <v>0</v>
      </c>
      <c r="C6" s="25">
        <f t="shared" ref="C6:D6" si="9">C7</f>
        <v>313110</v>
      </c>
      <c r="D6" s="25">
        <f t="shared" si="9"/>
        <v>313110</v>
      </c>
      <c r="E6" s="25">
        <f t="shared" ref="E6" si="10">E7</f>
        <v>138336.71489999999</v>
      </c>
      <c r="F6" s="29">
        <f t="shared" si="2"/>
        <v>44.181506467375684</v>
      </c>
      <c r="G6" s="29">
        <f t="shared" si="3"/>
        <v>44.181506467375684</v>
      </c>
      <c r="H6" s="25">
        <f t="shared" ref="H6" si="11">H7</f>
        <v>132961.77916999999</v>
      </c>
      <c r="I6" s="25">
        <f t="shared" si="5"/>
        <v>5374.9357299999974</v>
      </c>
      <c r="J6" s="29">
        <f t="shared" si="6"/>
        <v>104.04246676266855</v>
      </c>
    </row>
    <row r="7" spans="1:10" ht="48" customHeight="1">
      <c r="A7" s="4" t="s">
        <v>23</v>
      </c>
      <c r="B7" s="23" t="s">
        <v>1</v>
      </c>
      <c r="C7" s="26">
        <v>313110</v>
      </c>
      <c r="D7" s="26">
        <v>313110</v>
      </c>
      <c r="E7" s="26">
        <v>138336.71489999999</v>
      </c>
      <c r="F7" s="27">
        <f t="shared" si="2"/>
        <v>44.181506467375684</v>
      </c>
      <c r="G7" s="27">
        <f t="shared" si="3"/>
        <v>44.181506467375684</v>
      </c>
      <c r="H7" s="26">
        <v>132961.77916999999</v>
      </c>
      <c r="I7" s="26">
        <f t="shared" si="5"/>
        <v>5374.9357299999974</v>
      </c>
      <c r="J7" s="27">
        <f t="shared" si="6"/>
        <v>104.04246676266855</v>
      </c>
    </row>
    <row r="8" spans="1:10" ht="50.45" customHeight="1">
      <c r="A8" s="4" t="s">
        <v>49</v>
      </c>
      <c r="B8" s="21" t="s">
        <v>48</v>
      </c>
      <c r="C8" s="26">
        <v>24521</v>
      </c>
      <c r="D8" s="26">
        <v>24521</v>
      </c>
      <c r="E8" s="26">
        <v>14036.648359999999</v>
      </c>
      <c r="F8" s="27">
        <f t="shared" si="2"/>
        <v>57.243376534399083</v>
      </c>
      <c r="G8" s="27">
        <f t="shared" si="3"/>
        <v>57.243376534399083</v>
      </c>
      <c r="H8" s="26">
        <v>11668.934929999999</v>
      </c>
      <c r="I8" s="26">
        <f t="shared" si="5"/>
        <v>2367.7134299999998</v>
      </c>
      <c r="J8" s="27">
        <f t="shared" si="6"/>
        <v>120.29074156470594</v>
      </c>
    </row>
    <row r="9" spans="1:10" ht="20.45" customHeight="1">
      <c r="A9" s="4" t="s">
        <v>24</v>
      </c>
      <c r="B9" s="21" t="s">
        <v>2</v>
      </c>
      <c r="C9" s="25">
        <f>SUM(C10:C13)</f>
        <v>43426</v>
      </c>
      <c r="D9" s="25">
        <f>SUM(D10:D13)</f>
        <v>43426</v>
      </c>
      <c r="E9" s="25">
        <f t="shared" ref="E9" si="12">SUM(E10:E13)</f>
        <v>28194.7438</v>
      </c>
      <c r="F9" s="29">
        <f t="shared" si="2"/>
        <v>64.925951733984249</v>
      </c>
      <c r="G9" s="29">
        <f t="shared" si="3"/>
        <v>64.925951733984249</v>
      </c>
      <c r="H9" s="25">
        <f t="shared" ref="H9" si="13">SUM(H10:H13)</f>
        <v>26003.189319999998</v>
      </c>
      <c r="I9" s="25">
        <f t="shared" si="5"/>
        <v>2191.5544800000025</v>
      </c>
      <c r="J9" s="29">
        <f t="shared" si="6"/>
        <v>108.42802185928169</v>
      </c>
    </row>
    <row r="10" spans="1:10" ht="43.15" customHeight="1">
      <c r="A10" s="4" t="s">
        <v>52</v>
      </c>
      <c r="B10" s="23" t="s">
        <v>53</v>
      </c>
      <c r="C10" s="26">
        <v>40883</v>
      </c>
      <c r="D10" s="26">
        <v>40883</v>
      </c>
      <c r="E10" s="26">
        <v>26992.234039999999</v>
      </c>
      <c r="F10" s="27">
        <f t="shared" si="2"/>
        <v>66.023124623926805</v>
      </c>
      <c r="G10" s="27">
        <f t="shared" si="3"/>
        <v>66.023124623926805</v>
      </c>
      <c r="H10" s="26">
        <v>19969.042659999999</v>
      </c>
      <c r="I10" s="26">
        <f t="shared" si="5"/>
        <v>7023.1913800000002</v>
      </c>
      <c r="J10" s="27">
        <f t="shared" si="6"/>
        <v>135.17039599533811</v>
      </c>
    </row>
    <row r="11" spans="1:10" ht="54" customHeight="1">
      <c r="A11" s="4" t="s">
        <v>41</v>
      </c>
      <c r="B11" s="23" t="s">
        <v>3</v>
      </c>
      <c r="C11" s="26">
        <v>0</v>
      </c>
      <c r="D11" s="26">
        <v>0</v>
      </c>
      <c r="E11" s="27">
        <v>-59.333860000000001</v>
      </c>
      <c r="F11" s="27">
        <v>0</v>
      </c>
      <c r="G11" s="27">
        <v>0</v>
      </c>
      <c r="H11" s="27">
        <v>4633.7055200000004</v>
      </c>
      <c r="I11" s="26">
        <f t="shared" si="5"/>
        <v>-4693.0393800000002</v>
      </c>
      <c r="J11" s="27">
        <f t="shared" si="6"/>
        <v>-1.2804840476785413</v>
      </c>
    </row>
    <row r="12" spans="1:10" ht="53.45" customHeight="1">
      <c r="A12" s="4" t="s">
        <v>40</v>
      </c>
      <c r="B12" s="23" t="s">
        <v>13</v>
      </c>
      <c r="C12" s="26">
        <v>43</v>
      </c>
      <c r="D12" s="26">
        <v>43</v>
      </c>
      <c r="E12" s="26">
        <v>22.179400000000001</v>
      </c>
      <c r="F12" s="27">
        <f t="shared" si="2"/>
        <v>51.580000000000005</v>
      </c>
      <c r="G12" s="27">
        <f t="shared" si="3"/>
        <v>51.580000000000005</v>
      </c>
      <c r="H12" s="26">
        <v>15.85454</v>
      </c>
      <c r="I12" s="26">
        <f t="shared" si="5"/>
        <v>6.324860000000001</v>
      </c>
      <c r="J12" s="27">
        <f t="shared" si="6"/>
        <v>139.89305271549978</v>
      </c>
    </row>
    <row r="13" spans="1:10" ht="67.150000000000006" customHeight="1">
      <c r="A13" s="4" t="s">
        <v>43</v>
      </c>
      <c r="B13" s="23" t="s">
        <v>70</v>
      </c>
      <c r="C13" s="26">
        <v>2500</v>
      </c>
      <c r="D13" s="26">
        <v>2500</v>
      </c>
      <c r="E13" s="26">
        <v>1239.6642199999999</v>
      </c>
      <c r="F13" s="27">
        <f>E13/D13*100</f>
        <v>49.586568799999995</v>
      </c>
      <c r="G13" s="27">
        <f t="shared" si="3"/>
        <v>49.586568799999995</v>
      </c>
      <c r="H13" s="26">
        <v>1384.5866000000001</v>
      </c>
      <c r="I13" s="26">
        <f t="shared" si="5"/>
        <v>-144.9223800000002</v>
      </c>
      <c r="J13" s="27">
        <f t="shared" si="6"/>
        <v>89.533166072819128</v>
      </c>
    </row>
    <row r="14" spans="1:10" ht="49.9" customHeight="1">
      <c r="A14" s="4" t="s">
        <v>25</v>
      </c>
      <c r="B14" s="23" t="s">
        <v>4</v>
      </c>
      <c r="C14" s="26">
        <v>3243</v>
      </c>
      <c r="D14" s="26">
        <v>3243</v>
      </c>
      <c r="E14" s="26">
        <v>1963.47919</v>
      </c>
      <c r="F14" s="27">
        <f>E14/D14*100</f>
        <v>60.545149244526677</v>
      </c>
      <c r="G14" s="27">
        <f t="shared" si="3"/>
        <v>60.545149244526677</v>
      </c>
      <c r="H14" s="26">
        <v>1714.1943699999999</v>
      </c>
      <c r="I14" s="26">
        <f t="shared" si="5"/>
        <v>249.28482000000008</v>
      </c>
      <c r="J14" s="27">
        <f t="shared" si="6"/>
        <v>114.54238937909942</v>
      </c>
    </row>
    <row r="15" spans="1:10" ht="28.15" customHeight="1">
      <c r="A15" s="4" t="s">
        <v>26</v>
      </c>
      <c r="B15" s="23" t="s">
        <v>19</v>
      </c>
      <c r="C15" s="26">
        <v>0</v>
      </c>
      <c r="D15" s="26">
        <v>0</v>
      </c>
      <c r="E15" s="26">
        <v>0.16439999999999999</v>
      </c>
      <c r="F15" s="27">
        <v>0</v>
      </c>
      <c r="G15" s="27">
        <v>0</v>
      </c>
      <c r="H15" s="26">
        <v>2.2000000000000001E-4</v>
      </c>
      <c r="I15" s="26">
        <f t="shared" si="5"/>
        <v>0.16417999999999999</v>
      </c>
      <c r="J15" s="27">
        <v>0</v>
      </c>
    </row>
    <row r="16" spans="1:10" ht="29.45" customHeight="1">
      <c r="A16" s="4"/>
      <c r="B16" s="22" t="s">
        <v>16</v>
      </c>
      <c r="C16" s="25">
        <f>C17+C26+C28+C29+C34+C35</f>
        <v>18693</v>
      </c>
      <c r="D16" s="25">
        <f>D17+D26+D28+D29+D34+D35</f>
        <v>18693</v>
      </c>
      <c r="E16" s="25">
        <f>E17+E26+E28+E29+E34+E35</f>
        <v>13071.17546</v>
      </c>
      <c r="F16" s="29">
        <f>E16/D16*100</f>
        <v>69.925509335045206</v>
      </c>
      <c r="G16" s="29">
        <f>E16/C16*100</f>
        <v>69.925509335045206</v>
      </c>
      <c r="H16" s="25">
        <f>H17+H26+H28+H29+H34+H35</f>
        <v>10042.059669999999</v>
      </c>
      <c r="I16" s="25">
        <f t="shared" si="5"/>
        <v>3029.1157900000017</v>
      </c>
      <c r="J16" s="29">
        <f t="shared" si="6"/>
        <v>130.16428790051197</v>
      </c>
    </row>
    <row r="17" spans="1:10" ht="94.9" customHeight="1">
      <c r="A17" s="4" t="s">
        <v>27</v>
      </c>
      <c r="B17" s="21" t="s">
        <v>5</v>
      </c>
      <c r="C17" s="25">
        <f>SUM(C18:C25)</f>
        <v>9060</v>
      </c>
      <c r="D17" s="25">
        <f>SUM(D18:D25)</f>
        <v>9060</v>
      </c>
      <c r="E17" s="25">
        <f>SUM(E18:E25)</f>
        <v>4940.4013700000005</v>
      </c>
      <c r="F17" s="29">
        <f>E17/D17*100</f>
        <v>54.529816445916126</v>
      </c>
      <c r="G17" s="29">
        <f>E17/C17*100</f>
        <v>54.529816445916126</v>
      </c>
      <c r="H17" s="25">
        <f>SUM(H18:H25)</f>
        <v>4685.6288399999994</v>
      </c>
      <c r="I17" s="25">
        <f t="shared" si="5"/>
        <v>254.7725300000011</v>
      </c>
      <c r="J17" s="29">
        <f t="shared" si="6"/>
        <v>105.43731777952779</v>
      </c>
    </row>
    <row r="18" spans="1:10" ht="20.25" hidden="1">
      <c r="A18" s="4"/>
      <c r="B18" s="23"/>
      <c r="C18" s="26"/>
      <c r="D18" s="26"/>
      <c r="E18" s="26"/>
      <c r="F18" s="27"/>
      <c r="G18" s="27"/>
      <c r="H18" s="26"/>
      <c r="I18" s="26"/>
      <c r="J18" s="27"/>
    </row>
    <row r="19" spans="1:10" ht="97.15" customHeight="1">
      <c r="A19" s="4" t="s">
        <v>50</v>
      </c>
      <c r="B19" s="23" t="s">
        <v>17</v>
      </c>
      <c r="C19" s="26">
        <v>7420</v>
      </c>
      <c r="D19" s="26">
        <v>7420</v>
      </c>
      <c r="E19" s="26">
        <v>4022.44922</v>
      </c>
      <c r="F19" s="27">
        <f>E19/D19*100</f>
        <v>54.210905929919143</v>
      </c>
      <c r="G19" s="27">
        <f>E19/C19*100</f>
        <v>54.210905929919143</v>
      </c>
      <c r="H19" s="26">
        <v>4007.0558299999998</v>
      </c>
      <c r="I19" s="26">
        <f>E19-H19</f>
        <v>15.393390000000181</v>
      </c>
      <c r="J19" s="27">
        <f>E19/H19*100</f>
        <v>100.38415711317903</v>
      </c>
    </row>
    <row r="20" spans="1:10" ht="90" hidden="1">
      <c r="A20" s="4" t="s">
        <v>28</v>
      </c>
      <c r="B20" s="23" t="s">
        <v>20</v>
      </c>
      <c r="C20" s="26"/>
      <c r="D20" s="26"/>
      <c r="E20" s="26">
        <v>0</v>
      </c>
      <c r="F20" s="27" t="e">
        <f>E20/D20*100</f>
        <v>#DIV/0!</v>
      </c>
      <c r="G20" s="27" t="e">
        <f>E20/C20*100</f>
        <v>#DIV/0!</v>
      </c>
      <c r="H20" s="26"/>
      <c r="I20" s="26">
        <f>E20-H20</f>
        <v>0</v>
      </c>
      <c r="J20" s="27" t="e">
        <f>E20/H20*100</f>
        <v>#DIV/0!</v>
      </c>
    </row>
    <row r="21" spans="1:10" ht="180" hidden="1">
      <c r="A21" s="4" t="s">
        <v>56</v>
      </c>
      <c r="B21" s="23" t="s">
        <v>55</v>
      </c>
      <c r="C21" s="26"/>
      <c r="D21" s="26"/>
      <c r="E21" s="26">
        <v>0</v>
      </c>
      <c r="F21" s="27"/>
      <c r="G21" s="27"/>
      <c r="H21" s="26"/>
      <c r="I21" s="26">
        <f>E21-H21</f>
        <v>0</v>
      </c>
      <c r="J21" s="27" t="e">
        <f>E21/H21*100</f>
        <v>#DIV/0!</v>
      </c>
    </row>
    <row r="22" spans="1:10" ht="72">
      <c r="A22" s="4" t="s">
        <v>58</v>
      </c>
      <c r="B22" s="23" t="s">
        <v>59</v>
      </c>
      <c r="C22" s="26">
        <v>838</v>
      </c>
      <c r="D22" s="26">
        <v>838</v>
      </c>
      <c r="E22" s="26">
        <v>474.82593000000003</v>
      </c>
      <c r="F22" s="27">
        <f>E22/D22*100</f>
        <v>56.661805489260139</v>
      </c>
      <c r="G22" s="30">
        <f>E22/C22*100</f>
        <v>56.661805489260139</v>
      </c>
      <c r="H22" s="26">
        <v>308.15782000000002</v>
      </c>
      <c r="I22" s="26">
        <f>E22-H22</f>
        <v>166.66811000000001</v>
      </c>
      <c r="J22" s="27">
        <f>E22/H22*100</f>
        <v>154.08530927431926</v>
      </c>
    </row>
    <row r="23" spans="1:10" ht="20.25" hidden="1">
      <c r="A23" s="4"/>
      <c r="B23" s="23"/>
      <c r="C23" s="26"/>
      <c r="D23" s="26"/>
      <c r="E23" s="26"/>
      <c r="F23" s="27"/>
      <c r="G23" s="27"/>
      <c r="H23" s="26"/>
      <c r="I23" s="26"/>
      <c r="J23" s="27"/>
    </row>
    <row r="24" spans="1:10" ht="20.25" hidden="1">
      <c r="A24" s="4"/>
      <c r="B24" s="23"/>
      <c r="C24" s="26"/>
      <c r="D24" s="26"/>
      <c r="E24" s="26"/>
      <c r="F24" s="27"/>
      <c r="G24" s="27"/>
      <c r="H24" s="26"/>
      <c r="I24" s="26"/>
      <c r="J24" s="27"/>
    </row>
    <row r="25" spans="1:10" ht="80.45" customHeight="1">
      <c r="A25" s="4" t="s">
        <v>29</v>
      </c>
      <c r="B25" s="23" t="s">
        <v>18</v>
      </c>
      <c r="C25" s="26">
        <v>802</v>
      </c>
      <c r="D25" s="26">
        <v>802</v>
      </c>
      <c r="E25" s="26">
        <v>443.12621999999999</v>
      </c>
      <c r="F25" s="27">
        <f>E25/D25*100</f>
        <v>55.252645885286775</v>
      </c>
      <c r="G25" s="27">
        <f t="shared" ref="G25:G35" si="14">E25/C25*100</f>
        <v>55.252645885286775</v>
      </c>
      <c r="H25" s="26">
        <v>370.41519</v>
      </c>
      <c r="I25" s="26">
        <f t="shared" ref="I25:I31" si="15">E25-H25</f>
        <v>72.711029999999994</v>
      </c>
      <c r="J25" s="27">
        <f t="shared" ref="J25:J31" si="16">E25/H25*100</f>
        <v>119.62960266289295</v>
      </c>
    </row>
    <row r="26" spans="1:10" ht="36">
      <c r="A26" s="4" t="s">
        <v>30</v>
      </c>
      <c r="B26" s="21" t="s">
        <v>6</v>
      </c>
      <c r="C26" s="25">
        <f>C27</f>
        <v>652</v>
      </c>
      <c r="D26" s="25">
        <f>D27</f>
        <v>652</v>
      </c>
      <c r="E26" s="25">
        <f t="shared" ref="E26" si="17">E27</f>
        <v>268.55495000000002</v>
      </c>
      <c r="F26" s="29">
        <f>E26/D26*100</f>
        <v>41.189409509202456</v>
      </c>
      <c r="G26" s="29">
        <f t="shared" si="14"/>
        <v>41.189409509202456</v>
      </c>
      <c r="H26" s="25">
        <f t="shared" ref="H26" si="18">H27</f>
        <v>-639.55668000000003</v>
      </c>
      <c r="I26" s="25">
        <f t="shared" si="15"/>
        <v>908.1116300000001</v>
      </c>
      <c r="J26" s="29">
        <f t="shared" si="16"/>
        <v>-41.990797438000335</v>
      </c>
    </row>
    <row r="27" spans="1:10" ht="76.900000000000006" customHeight="1">
      <c r="A27" s="4" t="s">
        <v>31</v>
      </c>
      <c r="B27" s="23" t="s">
        <v>7</v>
      </c>
      <c r="C27" s="26">
        <v>652</v>
      </c>
      <c r="D27" s="26">
        <v>652</v>
      </c>
      <c r="E27" s="26">
        <v>268.55495000000002</v>
      </c>
      <c r="F27" s="27">
        <f>E27/D27*100</f>
        <v>41.189409509202456</v>
      </c>
      <c r="G27" s="27">
        <f t="shared" si="14"/>
        <v>41.189409509202456</v>
      </c>
      <c r="H27" s="26">
        <v>-639.55668000000003</v>
      </c>
      <c r="I27" s="26">
        <f t="shared" si="15"/>
        <v>908.1116300000001</v>
      </c>
      <c r="J27" s="27">
        <f t="shared" si="16"/>
        <v>-41.990797438000335</v>
      </c>
    </row>
    <row r="28" spans="1:10" ht="36">
      <c r="A28" s="4" t="s">
        <v>37</v>
      </c>
      <c r="B28" s="16" t="s">
        <v>61</v>
      </c>
      <c r="C28" s="26">
        <v>6000</v>
      </c>
      <c r="D28" s="26">
        <v>6000</v>
      </c>
      <c r="E28" s="26">
        <v>4600.4798700000001</v>
      </c>
      <c r="F28" s="27">
        <f>E28/D28*100</f>
        <v>76.674664500000006</v>
      </c>
      <c r="G28" s="27">
        <f t="shared" si="14"/>
        <v>76.674664500000006</v>
      </c>
      <c r="H28" s="26">
        <v>3151.7327599999999</v>
      </c>
      <c r="I28" s="26">
        <f t="shared" si="15"/>
        <v>1448.7471100000002</v>
      </c>
      <c r="J28" s="27">
        <f t="shared" si="16"/>
        <v>145.96668627450509</v>
      </c>
    </row>
    <row r="29" spans="1:10" ht="36">
      <c r="A29" s="4" t="s">
        <v>32</v>
      </c>
      <c r="B29" s="21" t="s">
        <v>8</v>
      </c>
      <c r="C29" s="25">
        <f>SUM(C30:C31)</f>
        <v>2039</v>
      </c>
      <c r="D29" s="25">
        <f>SUM(D30:D31)</f>
        <v>2039</v>
      </c>
      <c r="E29" s="25">
        <f>SUM(E30:E33)</f>
        <v>2240.5630099999998</v>
      </c>
      <c r="F29" s="29">
        <f t="shared" ref="F29:F35" si="19">E29/D29*100</f>
        <v>109.88538548307993</v>
      </c>
      <c r="G29" s="29">
        <f t="shared" si="14"/>
        <v>109.88538548307993</v>
      </c>
      <c r="H29" s="25">
        <f>SUM(H30:H33)</f>
        <v>1757.0701200000001</v>
      </c>
      <c r="I29" s="25">
        <f t="shared" si="15"/>
        <v>483.49288999999976</v>
      </c>
      <c r="J29" s="29">
        <f t="shared" si="16"/>
        <v>127.51699459780237</v>
      </c>
    </row>
    <row r="30" spans="1:10" ht="144">
      <c r="A30" s="4" t="s">
        <v>63</v>
      </c>
      <c r="B30" s="23" t="s">
        <v>62</v>
      </c>
      <c r="C30" s="26">
        <v>505</v>
      </c>
      <c r="D30" s="26">
        <v>505</v>
      </c>
      <c r="E30" s="26">
        <v>202.75192999999999</v>
      </c>
      <c r="F30" s="27">
        <f t="shared" si="19"/>
        <v>40.148897029702965</v>
      </c>
      <c r="G30" s="27">
        <f t="shared" si="14"/>
        <v>40.148897029702965</v>
      </c>
      <c r="H30" s="26">
        <v>109.7668</v>
      </c>
      <c r="I30" s="26">
        <f t="shared" si="15"/>
        <v>92.985129999999984</v>
      </c>
      <c r="J30" s="27">
        <f t="shared" si="16"/>
        <v>184.71152479620429</v>
      </c>
    </row>
    <row r="31" spans="1:10" ht="103.15" customHeight="1">
      <c r="A31" s="4" t="s">
        <v>75</v>
      </c>
      <c r="B31" s="23" t="s">
        <v>14</v>
      </c>
      <c r="C31" s="26">
        <v>1534</v>
      </c>
      <c r="D31" s="26">
        <v>1534</v>
      </c>
      <c r="E31" s="26">
        <v>2037.8110799999999</v>
      </c>
      <c r="F31" s="27">
        <f t="shared" si="19"/>
        <v>132.84296479791396</v>
      </c>
      <c r="G31" s="27">
        <f t="shared" si="14"/>
        <v>132.84296479791396</v>
      </c>
      <c r="H31" s="26">
        <v>1647.30332</v>
      </c>
      <c r="I31" s="26">
        <f t="shared" si="15"/>
        <v>390.50775999999996</v>
      </c>
      <c r="J31" s="27">
        <f t="shared" si="16"/>
        <v>123.70588071175624</v>
      </c>
    </row>
    <row r="32" spans="1:10" s="8" customFormat="1" ht="19.899999999999999" hidden="1" customHeight="1">
      <c r="A32" s="7"/>
      <c r="B32" s="24"/>
      <c r="C32" s="26"/>
      <c r="D32" s="26"/>
      <c r="E32" s="26"/>
      <c r="F32" s="27"/>
      <c r="G32" s="27"/>
      <c r="H32" s="26"/>
      <c r="I32" s="26"/>
      <c r="J32" s="27"/>
    </row>
    <row r="33" spans="1:10" ht="19.899999999999999" hidden="1" customHeight="1">
      <c r="A33" s="4"/>
      <c r="B33" s="23"/>
      <c r="C33" s="26"/>
      <c r="D33" s="26"/>
      <c r="E33" s="26"/>
      <c r="F33" s="27"/>
      <c r="G33" s="27"/>
      <c r="H33" s="26"/>
      <c r="I33" s="31"/>
      <c r="J33" s="27"/>
    </row>
    <row r="34" spans="1:10" ht="47.45" customHeight="1">
      <c r="A34" s="4" t="s">
        <v>33</v>
      </c>
      <c r="B34" s="21" t="s">
        <v>9</v>
      </c>
      <c r="C34" s="26">
        <v>922</v>
      </c>
      <c r="D34" s="26">
        <v>922</v>
      </c>
      <c r="E34" s="26">
        <v>1017.1695</v>
      </c>
      <c r="F34" s="27">
        <f t="shared" si="19"/>
        <v>110.3220715835141</v>
      </c>
      <c r="G34" s="27">
        <f t="shared" si="14"/>
        <v>110.3220715835141</v>
      </c>
      <c r="H34" s="26">
        <v>1023.64921</v>
      </c>
      <c r="I34" s="26">
        <f t="shared" ref="I34:I45" si="20">E34-H34</f>
        <v>-6.4797100000000682</v>
      </c>
      <c r="J34" s="27">
        <f t="shared" ref="J34:J45" si="21">E34/H34*100</f>
        <v>99.366998974189599</v>
      </c>
    </row>
    <row r="35" spans="1:10" ht="63.6" customHeight="1">
      <c r="A35" s="4" t="s">
        <v>34</v>
      </c>
      <c r="B35" s="21" t="s">
        <v>10</v>
      </c>
      <c r="C35" s="26">
        <v>20</v>
      </c>
      <c r="D35" s="26">
        <v>20</v>
      </c>
      <c r="E35" s="26">
        <v>4.0067599999999999</v>
      </c>
      <c r="F35" s="27">
        <f t="shared" si="19"/>
        <v>20.033799999999999</v>
      </c>
      <c r="G35" s="27">
        <f t="shared" si="14"/>
        <v>20.033799999999999</v>
      </c>
      <c r="H35" s="26">
        <v>63.535420000000002</v>
      </c>
      <c r="I35" s="26">
        <f t="shared" si="20"/>
        <v>-59.528660000000002</v>
      </c>
      <c r="J35" s="27">
        <f t="shared" si="21"/>
        <v>6.3063406207120369</v>
      </c>
    </row>
    <row r="36" spans="1:10" ht="32.450000000000003" customHeight="1">
      <c r="A36" s="3" t="s">
        <v>35</v>
      </c>
      <c r="B36" s="21" t="s">
        <v>11</v>
      </c>
      <c r="C36" s="25">
        <f>SUM(C37:C44)</f>
        <v>895602.3</v>
      </c>
      <c r="D36" s="25">
        <f>SUM(D37:D44)</f>
        <v>894504.70000000007</v>
      </c>
      <c r="E36" s="25">
        <f>SUM(E37:E44)</f>
        <v>335831.38798999996</v>
      </c>
      <c r="F36" s="29">
        <f t="shared" ref="F36:F41" si="22">E36/D36*100</f>
        <v>37.54383716373988</v>
      </c>
      <c r="G36" s="29">
        <f t="shared" ref="G36:G41" si="23">E36/C36*100</f>
        <v>37.497825540421225</v>
      </c>
      <c r="H36" s="25">
        <f t="shared" ref="H36" si="24">SUM(H37:H44)</f>
        <v>360730.66287000006</v>
      </c>
      <c r="I36" s="25">
        <f t="shared" si="20"/>
        <v>-24899.274880000099</v>
      </c>
      <c r="J36" s="29">
        <f t="shared" si="21"/>
        <v>93.097544111748192</v>
      </c>
    </row>
    <row r="37" spans="1:10" ht="67.900000000000006" customHeight="1">
      <c r="A37" s="4" t="s">
        <v>76</v>
      </c>
      <c r="B37" s="23" t="s">
        <v>46</v>
      </c>
      <c r="C37" s="26">
        <v>83215.7</v>
      </c>
      <c r="D37" s="26">
        <v>83215.7</v>
      </c>
      <c r="E37" s="28">
        <v>44897</v>
      </c>
      <c r="F37" s="27">
        <f t="shared" si="22"/>
        <v>53.952559432895477</v>
      </c>
      <c r="G37" s="27">
        <f t="shared" si="23"/>
        <v>53.952559432895477</v>
      </c>
      <c r="H37" s="28">
        <v>31050.7</v>
      </c>
      <c r="I37" s="26">
        <f t="shared" si="20"/>
        <v>13846.3</v>
      </c>
      <c r="J37" s="27">
        <f t="shared" si="21"/>
        <v>144.59255346900392</v>
      </c>
    </row>
    <row r="38" spans="1:10" ht="63.6" customHeight="1">
      <c r="A38" s="4" t="s">
        <v>77</v>
      </c>
      <c r="B38" s="23" t="s">
        <v>42</v>
      </c>
      <c r="C38" s="26">
        <v>428548.6</v>
      </c>
      <c r="D38" s="26">
        <v>428548.6</v>
      </c>
      <c r="E38" s="28">
        <v>72696.13579</v>
      </c>
      <c r="F38" s="27">
        <f t="shared" si="22"/>
        <v>16.963335264658433</v>
      </c>
      <c r="G38" s="27">
        <f t="shared" si="23"/>
        <v>16.963335264658433</v>
      </c>
      <c r="H38" s="26">
        <v>102827.46679999999</v>
      </c>
      <c r="I38" s="26">
        <f t="shared" si="20"/>
        <v>-30131.331009999994</v>
      </c>
      <c r="J38" s="27">
        <f t="shared" si="21"/>
        <v>70.697196043343553</v>
      </c>
    </row>
    <row r="39" spans="1:10" ht="48" customHeight="1">
      <c r="A39" s="4" t="s">
        <v>78</v>
      </c>
      <c r="B39" s="23" t="s">
        <v>71</v>
      </c>
      <c r="C39" s="26">
        <v>366109</v>
      </c>
      <c r="D39" s="26">
        <v>366109</v>
      </c>
      <c r="E39" s="28">
        <v>209862.89989999999</v>
      </c>
      <c r="F39" s="27">
        <f t="shared" si="22"/>
        <v>57.32251867613197</v>
      </c>
      <c r="G39" s="27">
        <f t="shared" si="23"/>
        <v>57.32251867613197</v>
      </c>
      <c r="H39" s="26">
        <v>199158.56315999999</v>
      </c>
      <c r="I39" s="26">
        <f t="shared" si="20"/>
        <v>10704.336739999999</v>
      </c>
      <c r="J39" s="27">
        <f t="shared" si="21"/>
        <v>105.3747810639708</v>
      </c>
    </row>
    <row r="40" spans="1:10" ht="60" customHeight="1">
      <c r="A40" s="4" t="s">
        <v>79</v>
      </c>
      <c r="B40" s="23" t="s">
        <v>51</v>
      </c>
      <c r="C40" s="26">
        <v>17729</v>
      </c>
      <c r="D40" s="26">
        <v>16631.400000000001</v>
      </c>
      <c r="E40" s="28">
        <v>8623.2214899999999</v>
      </c>
      <c r="F40" s="27">
        <f t="shared" si="22"/>
        <v>51.849041511839047</v>
      </c>
      <c r="G40" s="27">
        <f t="shared" si="23"/>
        <v>48.639074341474419</v>
      </c>
      <c r="H40" s="26">
        <v>7575.8497299999999</v>
      </c>
      <c r="I40" s="26">
        <f t="shared" si="20"/>
        <v>1047.37176</v>
      </c>
      <c r="J40" s="27">
        <f t="shared" si="21"/>
        <v>113.82513905803144</v>
      </c>
    </row>
    <row r="41" spans="1:10" ht="49.15" customHeight="1">
      <c r="A41" s="4" t="s">
        <v>81</v>
      </c>
      <c r="B41" s="23" t="s">
        <v>80</v>
      </c>
      <c r="C41" s="26">
        <v>0</v>
      </c>
      <c r="D41" s="26">
        <v>0</v>
      </c>
      <c r="E41" s="28">
        <v>0</v>
      </c>
      <c r="F41" s="27" t="e">
        <f t="shared" si="22"/>
        <v>#DIV/0!</v>
      </c>
      <c r="G41" s="27" t="e">
        <f t="shared" si="23"/>
        <v>#DIV/0!</v>
      </c>
      <c r="H41" s="26">
        <v>20000</v>
      </c>
      <c r="I41" s="26">
        <f t="shared" si="20"/>
        <v>-20000</v>
      </c>
      <c r="J41" s="27">
        <f t="shared" si="21"/>
        <v>0</v>
      </c>
    </row>
    <row r="42" spans="1:10" ht="39" customHeight="1">
      <c r="A42" s="4" t="s">
        <v>44</v>
      </c>
      <c r="B42" s="23" t="s">
        <v>45</v>
      </c>
      <c r="C42" s="26">
        <v>0</v>
      </c>
      <c r="D42" s="26">
        <v>0</v>
      </c>
      <c r="E42" s="28">
        <v>0</v>
      </c>
      <c r="F42" s="27">
        <v>0</v>
      </c>
      <c r="G42" s="27">
        <v>0</v>
      </c>
      <c r="H42" s="26">
        <v>11.75</v>
      </c>
      <c r="I42" s="26">
        <f t="shared" si="20"/>
        <v>-11.75</v>
      </c>
      <c r="J42" s="27">
        <f t="shared" si="21"/>
        <v>0</v>
      </c>
    </row>
    <row r="43" spans="1:10" ht="69.599999999999994" customHeight="1">
      <c r="A43" s="5" t="s">
        <v>57</v>
      </c>
      <c r="B43" s="23" t="s">
        <v>60</v>
      </c>
      <c r="C43" s="26">
        <v>0</v>
      </c>
      <c r="D43" s="26">
        <v>0</v>
      </c>
      <c r="E43" s="26">
        <v>5472.1475700000001</v>
      </c>
      <c r="F43" s="27">
        <v>0</v>
      </c>
      <c r="G43" s="27">
        <v>0</v>
      </c>
      <c r="H43" s="26">
        <v>711.52395000000001</v>
      </c>
      <c r="I43" s="26">
        <f t="shared" si="20"/>
        <v>4760.6236200000003</v>
      </c>
      <c r="J43" s="27">
        <f t="shared" si="21"/>
        <v>769.07426236319941</v>
      </c>
    </row>
    <row r="44" spans="1:10" ht="96" customHeight="1">
      <c r="A44" s="5" t="s">
        <v>38</v>
      </c>
      <c r="B44" s="23" t="s">
        <v>39</v>
      </c>
      <c r="C44" s="26">
        <v>0</v>
      </c>
      <c r="D44" s="26">
        <v>0</v>
      </c>
      <c r="E44" s="26">
        <v>-5720.0167600000004</v>
      </c>
      <c r="F44" s="27">
        <v>0</v>
      </c>
      <c r="G44" s="27">
        <v>0</v>
      </c>
      <c r="H44" s="26">
        <v>-605.19077000000004</v>
      </c>
      <c r="I44" s="26">
        <f t="shared" si="20"/>
        <v>-5114.8259900000003</v>
      </c>
      <c r="J44" s="27">
        <f t="shared" si="21"/>
        <v>945.15928588930717</v>
      </c>
    </row>
    <row r="45" spans="1:10" ht="25.9" customHeight="1">
      <c r="A45" s="2"/>
      <c r="B45" s="15" t="s">
        <v>47</v>
      </c>
      <c r="C45" s="25">
        <f>SUM(C4,C36)</f>
        <v>1298595.3</v>
      </c>
      <c r="D45" s="25">
        <f>SUM(D4,D36)</f>
        <v>1297497.7000000002</v>
      </c>
      <c r="E45" s="25">
        <f>SUM(E4,E36)</f>
        <v>531434.31409999996</v>
      </c>
      <c r="F45" s="29">
        <f>E45/D45*100</f>
        <v>40.958401244179463</v>
      </c>
      <c r="G45" s="29">
        <f>E45/C45*100</f>
        <v>40.923782343891126</v>
      </c>
      <c r="H45" s="25">
        <f>SUM(H4,H36)</f>
        <v>543120.82055000006</v>
      </c>
      <c r="I45" s="25">
        <f t="shared" si="20"/>
        <v>-11686.506450000103</v>
      </c>
      <c r="J45" s="29">
        <f t="shared" si="21"/>
        <v>97.848267639939564</v>
      </c>
    </row>
  </sheetData>
  <mergeCells count="1">
    <mergeCell ref="A1:J1"/>
  </mergeCells>
  <phoneticPr fontId="1" type="noConversion"/>
  <pageMargins left="0.35433070866141736" right="0.35433070866141736" top="0.39370078740157483" bottom="0.35433070866141736" header="0.35433070866141736" footer="0.51181102362204722"/>
  <pageSetup paperSize="9" scale="51" fitToHeight="2" orientation="landscape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район</vt:lpstr>
      <vt:lpstr>район!бЮДЖЕТ_2005_НОВ</vt:lpstr>
      <vt:lpstr>район!бЮДЖЕТ_2005_НОВ.КЛ.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Zaika</cp:lastModifiedBy>
  <cp:lastPrinted>2022-04-13T11:47:54Z</cp:lastPrinted>
  <dcterms:created xsi:type="dcterms:W3CDTF">2004-12-09T07:13:42Z</dcterms:created>
  <dcterms:modified xsi:type="dcterms:W3CDTF">2022-07-13T04:52:36Z</dcterms:modified>
</cp:coreProperties>
</file>