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345" windowWidth="19215" windowHeight="7770" activeTab="1"/>
  </bookViews>
  <sheets>
    <sheet name="район" sheetId="3" r:id="rId1"/>
    <sheet name="консолидация" sheetId="4" r:id="rId2"/>
  </sheets>
  <definedNames>
    <definedName name="бЮДЖЕТ_2005_НОВ" localSheetId="1">консолидация!$B$1:$B$49</definedName>
    <definedName name="бЮДЖЕТ_2005_НОВ" localSheetId="0">район!$B$1:$B$44</definedName>
    <definedName name="бЮДЖЕТ_2005_НОВ.КЛ." localSheetId="1">консолидация!$B$1:$B$49</definedName>
    <definedName name="бЮДЖЕТ_2005_НОВ.КЛ." localSheetId="0">район!$B$1:$B$44</definedName>
  </definedNames>
  <calcPr calcId="125725"/>
</workbook>
</file>

<file path=xl/calcChain.xml><?xml version="1.0" encoding="utf-8"?>
<calcChain xmlns="http://schemas.openxmlformats.org/spreadsheetml/2006/main">
  <c r="I41" i="3"/>
  <c r="H16" i="4"/>
  <c r="H17" i="3"/>
  <c r="H14" i="4"/>
  <c r="D6"/>
  <c r="E6"/>
  <c r="J15"/>
  <c r="J17"/>
  <c r="J18"/>
  <c r="I15"/>
  <c r="I17"/>
  <c r="I18"/>
  <c r="G15"/>
  <c r="G17"/>
  <c r="G18"/>
  <c r="F15"/>
  <c r="F17"/>
  <c r="F18"/>
  <c r="D16"/>
  <c r="E16"/>
  <c r="C16"/>
  <c r="C14" s="1"/>
  <c r="J49"/>
  <c r="I49"/>
  <c r="J48"/>
  <c r="I48"/>
  <c r="J47"/>
  <c r="I47"/>
  <c r="J46"/>
  <c r="I46"/>
  <c r="G46"/>
  <c r="F46"/>
  <c r="J45"/>
  <c r="I45"/>
  <c r="G45"/>
  <c r="F45"/>
  <c r="J44"/>
  <c r="I44"/>
  <c r="G44"/>
  <c r="F44"/>
  <c r="J43"/>
  <c r="I43"/>
  <c r="G43"/>
  <c r="F43"/>
  <c r="J42"/>
  <c r="I42"/>
  <c r="G42"/>
  <c r="F42"/>
  <c r="H41"/>
  <c r="E41"/>
  <c r="D41"/>
  <c r="C41"/>
  <c r="J40"/>
  <c r="I40"/>
  <c r="G40"/>
  <c r="F40"/>
  <c r="J39"/>
  <c r="I39"/>
  <c r="G39"/>
  <c r="F39"/>
  <c r="J36"/>
  <c r="I36"/>
  <c r="G36"/>
  <c r="F36"/>
  <c r="J35"/>
  <c r="I35"/>
  <c r="G35"/>
  <c r="F35"/>
  <c r="H34"/>
  <c r="E34"/>
  <c r="D34"/>
  <c r="C34"/>
  <c r="J33"/>
  <c r="I33"/>
  <c r="G33"/>
  <c r="F33"/>
  <c r="J32"/>
  <c r="I32"/>
  <c r="G32"/>
  <c r="F32"/>
  <c r="H31"/>
  <c r="E31"/>
  <c r="D31"/>
  <c r="C31"/>
  <c r="J30"/>
  <c r="I30"/>
  <c r="G30"/>
  <c r="F30"/>
  <c r="J27"/>
  <c r="I27"/>
  <c r="G27"/>
  <c r="F27"/>
  <c r="J26"/>
  <c r="I26"/>
  <c r="J25"/>
  <c r="I25"/>
  <c r="G25"/>
  <c r="F25"/>
  <c r="J24"/>
  <c r="I24"/>
  <c r="G24"/>
  <c r="F24"/>
  <c r="H22"/>
  <c r="E22"/>
  <c r="D22"/>
  <c r="C22"/>
  <c r="J20"/>
  <c r="I20"/>
  <c r="J19"/>
  <c r="I19"/>
  <c r="G19"/>
  <c r="F19"/>
  <c r="J13"/>
  <c r="I13"/>
  <c r="G13"/>
  <c r="F13"/>
  <c r="J12"/>
  <c r="I12"/>
  <c r="G12"/>
  <c r="F12"/>
  <c r="J11"/>
  <c r="I11"/>
  <c r="G11"/>
  <c r="F11"/>
  <c r="J10"/>
  <c r="I10"/>
  <c r="G10"/>
  <c r="F10"/>
  <c r="H9"/>
  <c r="E9"/>
  <c r="D9"/>
  <c r="C9"/>
  <c r="J8"/>
  <c r="I8"/>
  <c r="G8"/>
  <c r="F8"/>
  <c r="J7"/>
  <c r="I7"/>
  <c r="G7"/>
  <c r="F7"/>
  <c r="H6"/>
  <c r="F6"/>
  <c r="C6"/>
  <c r="H26" i="3"/>
  <c r="H9"/>
  <c r="D36"/>
  <c r="D29"/>
  <c r="D26"/>
  <c r="D17"/>
  <c r="D16" s="1"/>
  <c r="D9"/>
  <c r="D6"/>
  <c r="C36"/>
  <c r="C29"/>
  <c r="C26"/>
  <c r="C17"/>
  <c r="C16" s="1"/>
  <c r="C9"/>
  <c r="C6"/>
  <c r="C5" s="1"/>
  <c r="C5" i="4" l="1"/>
  <c r="J6"/>
  <c r="I31"/>
  <c r="F16"/>
  <c r="E14"/>
  <c r="J14" s="1"/>
  <c r="G16"/>
  <c r="J16"/>
  <c r="D5" i="3"/>
  <c r="I41" i="4"/>
  <c r="H21"/>
  <c r="I34"/>
  <c r="I22"/>
  <c r="I16"/>
  <c r="I9"/>
  <c r="H5"/>
  <c r="I6"/>
  <c r="D21"/>
  <c r="F22"/>
  <c r="J22"/>
  <c r="D14"/>
  <c r="F14" s="1"/>
  <c r="I14"/>
  <c r="G14"/>
  <c r="F9"/>
  <c r="J9"/>
  <c r="E5"/>
  <c r="G5" s="1"/>
  <c r="C21"/>
  <c r="G6"/>
  <c r="G9"/>
  <c r="E21"/>
  <c r="G22"/>
  <c r="F31"/>
  <c r="J31"/>
  <c r="F34"/>
  <c r="J34"/>
  <c r="F41"/>
  <c r="J41"/>
  <c r="G31"/>
  <c r="G34"/>
  <c r="G41"/>
  <c r="D4" i="3"/>
  <c r="C4"/>
  <c r="G28"/>
  <c r="F12"/>
  <c r="G35"/>
  <c r="F35"/>
  <c r="G41"/>
  <c r="F41"/>
  <c r="E36"/>
  <c r="F28"/>
  <c r="J43"/>
  <c r="J35"/>
  <c r="J22"/>
  <c r="G22"/>
  <c r="F22"/>
  <c r="C4" i="4" l="1"/>
  <c r="C50" s="1"/>
  <c r="H4"/>
  <c r="H50" s="1"/>
  <c r="D5"/>
  <c r="D4" s="1"/>
  <c r="D50" s="1"/>
  <c r="J5"/>
  <c r="I5"/>
  <c r="J21"/>
  <c r="F21"/>
  <c r="I21"/>
  <c r="G21"/>
  <c r="E4"/>
  <c r="H36" i="3"/>
  <c r="H29"/>
  <c r="H6"/>
  <c r="F5" i="4" l="1"/>
  <c r="E50"/>
  <c r="F4"/>
  <c r="I4"/>
  <c r="G4"/>
  <c r="J4"/>
  <c r="C45" i="3"/>
  <c r="H5"/>
  <c r="H16"/>
  <c r="J21"/>
  <c r="J41"/>
  <c r="I43"/>
  <c r="I22"/>
  <c r="I50" i="4" l="1"/>
  <c r="G50"/>
  <c r="J50"/>
  <c r="F50"/>
  <c r="H4" i="3"/>
  <c r="E29"/>
  <c r="G40"/>
  <c r="H45" l="1"/>
  <c r="I21"/>
  <c r="E17" l="1"/>
  <c r="G25"/>
  <c r="F40" l="1"/>
  <c r="F39"/>
  <c r="F38"/>
  <c r="F37"/>
  <c r="F34"/>
  <c r="F31"/>
  <c r="F30"/>
  <c r="F27"/>
  <c r="F25"/>
  <c r="F20"/>
  <c r="F19"/>
  <c r="F14"/>
  <c r="F13"/>
  <c r="F10"/>
  <c r="F8"/>
  <c r="F7"/>
  <c r="F17" l="1"/>
  <c r="E6"/>
  <c r="E9"/>
  <c r="F9" s="1"/>
  <c r="E26"/>
  <c r="F29"/>
  <c r="J44"/>
  <c r="J42"/>
  <c r="J40"/>
  <c r="J39"/>
  <c r="J38"/>
  <c r="J37"/>
  <c r="J34"/>
  <c r="J31"/>
  <c r="J30"/>
  <c r="J28"/>
  <c r="J27"/>
  <c r="J25"/>
  <c r="J20"/>
  <c r="J19"/>
  <c r="J14"/>
  <c r="J13"/>
  <c r="J12"/>
  <c r="J11"/>
  <c r="J10"/>
  <c r="J8"/>
  <c r="J7"/>
  <c r="I44"/>
  <c r="I42"/>
  <c r="I40"/>
  <c r="I39"/>
  <c r="I38"/>
  <c r="I37"/>
  <c r="I35"/>
  <c r="I34"/>
  <c r="I31"/>
  <c r="I30"/>
  <c r="I28"/>
  <c r="I27"/>
  <c r="I25"/>
  <c r="I20"/>
  <c r="I19"/>
  <c r="I15"/>
  <c r="I14"/>
  <c r="I13"/>
  <c r="I12"/>
  <c r="I11"/>
  <c r="I10"/>
  <c r="I8"/>
  <c r="I7"/>
  <c r="E5" l="1"/>
  <c r="E16"/>
  <c r="I16" s="1"/>
  <c r="F36"/>
  <c r="J26"/>
  <c r="F26"/>
  <c r="F6"/>
  <c r="I29"/>
  <c r="I17"/>
  <c r="J17"/>
  <c r="I26"/>
  <c r="J29"/>
  <c r="I36"/>
  <c r="I9"/>
  <c r="J6"/>
  <c r="J9"/>
  <c r="I6"/>
  <c r="J36"/>
  <c r="F16" l="1"/>
  <c r="F5"/>
  <c r="J16"/>
  <c r="E4"/>
  <c r="I4" s="1"/>
  <c r="J5"/>
  <c r="I5"/>
  <c r="E45" l="1"/>
  <c r="D45"/>
  <c r="F4"/>
  <c r="J4"/>
  <c r="F45" l="1"/>
  <c r="J45"/>
  <c r="I45"/>
  <c r="G39" l="1"/>
  <c r="G38"/>
  <c r="G37"/>
  <c r="G36"/>
  <c r="G34"/>
  <c r="G31"/>
  <c r="G30"/>
  <c r="G29"/>
  <c r="G27"/>
  <c r="G26"/>
  <c r="G20"/>
  <c r="G19"/>
  <c r="G14"/>
  <c r="G13"/>
  <c r="G12"/>
  <c r="G10"/>
  <c r="G9"/>
  <c r="G8"/>
  <c r="G7"/>
  <c r="G6"/>
  <c r="G5"/>
  <c r="G17"/>
  <c r="G16"/>
  <c r="G4" l="1"/>
  <c r="G45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3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4" name="бЮДЖЕТ 2005 НОВ.КЛ.3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<sst xmlns="http://schemas.openxmlformats.org/spreadsheetml/2006/main" count="174" uniqueCount="93">
  <si>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</si>
  <si>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</si>
  <si>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</si>
  <si>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</si>
  <si>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</si>
  <si>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</si>
  <si>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</si>
  <si>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</si>
  <si>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</si>
  <si>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</si>
  <si>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</si>
  <si>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</si>
  <si>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</si>
  <si>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</si>
  <si>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</si>
  <si>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</si>
  <si>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</si>
  <si>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</si>
  <si>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</si>
  <si>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</si>
  <si>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</si>
  <si>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</si>
  <si>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</si>
  <si>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</si>
  <si>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</si>
  <si>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</si>
  <si>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</si>
  <si>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</si>
  <si>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</si>
  <si>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</si>
  <si>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</si>
  <si>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</si>
  <si>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</si>
  <si>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</si>
  <si>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</si>
  <si>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</si>
  <si>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</si>
  <si>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</si>
  <si>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</si>
  <si>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</si>
  <si>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</si>
  <si>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</si>
  <si>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</si>
  <si>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</si>
  <si>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</si>
  <si>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</si>
  <si>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</si>
  <si>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</si>
  <si>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</si>
  <si>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</si>
  <si>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</si>
  <si>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</si>
  <si>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</si>
  <si>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1 03 00000 00</t>
  </si>
  <si>
    <t>1 11 05013 00</t>
  </si>
  <si>
    <t>1 14 06013 00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</si>
  <si>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</si>
  <si>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</si>
  <si>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</si>
  <si>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НАЛОГОВЫЕ И НЕНАЛОГОВЫЕ ДОХОДЫ</t>
  </si>
  <si>
    <t>2 04 05010 05</t>
  </si>
  <si>
    <t>Поступления от негосударственных организаций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</si>
  <si>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</si>
  <si>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</si>
  <si>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2 18 05000 05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</si>
  <si>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</si>
  <si>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</si>
  <si>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Доходы бюджетов муниципальных районов от возврата организациями остатков субсидий прошлых лет</t>
  </si>
  <si>
    <t>Доходы от оказания платных услуг и компенсации затрат государства</t>
  </si>
  <si>
    <t>Доходы  от 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</si>
  <si>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</si>
  <si>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106 00000 00</t>
  </si>
  <si>
    <t>НАЛОГИ НА ИМУЩЕСТВО</t>
  </si>
  <si>
    <t>106 01000 00</t>
  </si>
  <si>
    <t>Налог на имущество физических лиц</t>
  </si>
  <si>
    <t>106 06000 00</t>
  </si>
  <si>
    <t>Земельный налог</t>
  </si>
  <si>
    <t>Земельный налог с организаций</t>
  </si>
  <si>
    <t>Земельный налог с физических лиц</t>
  </si>
  <si>
    <t>106 06030 00</t>
  </si>
  <si>
    <t>106 06040 00</t>
  </si>
  <si>
    <t>Аналитические данные о доходах консолидированного бюджета Вытегорского муниципального района за 1 квартал 2022 года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1 квартал 2022 года в сравнении с 2021 годом (тыс. руб.)</t>
  </si>
  <si>
    <t>Аналитические данные о доходах бюджета Вытегорского муниципального района за 1 квартал 2022 года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1 квартал 2022 года в сравнении с 2021 годом (тыс. руб.)</t>
  </si>
  <si>
    <t>Первоначальный бюджет 2022 года</t>
  </si>
  <si>
    <t>Уточненный бюджет         2022 года</t>
  </si>
  <si>
    <t>Исполнено за 1 квартал 2022 года</t>
  </si>
  <si>
    <t>% выполн.к уточн. б-ту 2022 года</t>
  </si>
  <si>
    <t>% выполн.к первонач. бюджету 2022 года</t>
  </si>
  <si>
    <t>Исполнено за 1 квартал 2021 года</t>
  </si>
  <si>
    <t>Рост (снижение) 2022г. к 2021г.</t>
  </si>
  <si>
    <t>% вып-я 2022 года к 2021 г.</t>
  </si>
  <si>
    <t>Налог, взимаемый в связи с применением патентной системы налогообложения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</si>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</sst>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sz val="8"/>
      <color rgb="FFFF0000"/>
      <name val="Arial Cyr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color rgb="FFFF000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top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бЮДЖЕТ 2005 НОВ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бЮДЖЕТ 2005 НОВ.КЛ.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41" sqref="I41"/>
    </sheetView>
  </sheetViews>
  <sheetFormatPr defaultColWidth="9.140625" defaultRowHeight="18"/>
  <cols>
    <col min="1" max="1" width="15" style="1" customWidth="1"/>
    <col min="2" max="2" width="60" style="17" customWidth="1"/>
    <col min="3" max="3" width="21.85546875" style="18" customWidth="1"/>
    <col min="4" max="4" width="16.85546875" style="18" customWidth="1"/>
    <col min="5" max="5" width="18.7109375" style="18" customWidth="1"/>
    <col min="6" max="6" width="16" style="18" customWidth="1"/>
    <col min="7" max="7" width="16.5703125" style="18" customWidth="1"/>
    <col min="8" max="8" width="17.140625" style="18" customWidth="1"/>
    <col min="9" max="10" width="17.28515625" style="18" customWidth="1"/>
    <col min="11" max="16384" width="9.140625" style="1"/>
  </cols>
  <sheetData>
    <row r="1" spans="1:10" ht="38.25" customHeight="1">
      <c r="A1" s="35" t="s">
        <v>82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96.6" customHeight="1">
      <c r="A2" s="6" t="s">
        <v>38</v>
      </c>
      <c r="B2" s="11" t="s">
        <v>12</v>
      </c>
      <c r="C2" s="12" t="s">
        <v>83</v>
      </c>
      <c r="D2" s="12" t="s">
        <v>84</v>
      </c>
      <c r="E2" s="12" t="s">
        <v>85</v>
      </c>
      <c r="F2" s="13" t="s">
        <v>86</v>
      </c>
      <c r="G2" s="13" t="s">
        <v>87</v>
      </c>
      <c r="H2" s="14" t="s">
        <v>88</v>
      </c>
      <c r="I2" s="14" t="s">
        <v>89</v>
      </c>
      <c r="J2" s="13" t="s">
        <v>90</v>
      </c>
    </row>
    <row r="3" spans="1:10" s="10" customFormat="1" ht="15.75">
      <c r="A3" s="19">
        <v>1</v>
      </c>
      <c r="B3" s="9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9</v>
      </c>
      <c r="I3" s="20">
        <v>10</v>
      </c>
      <c r="J3" s="20">
        <v>11</v>
      </c>
    </row>
    <row r="4" spans="1:10" ht="20.25">
      <c r="A4" s="4" t="s">
        <v>21</v>
      </c>
      <c r="B4" s="21" t="s">
        <v>59</v>
      </c>
      <c r="C4" s="26">
        <f t="shared" ref="C4:D4" si="0">SUM(C5,C16)</f>
        <v>402993</v>
      </c>
      <c r="D4" s="26">
        <f t="shared" si="0"/>
        <v>402993</v>
      </c>
      <c r="E4" s="26">
        <f t="shared" ref="E4" si="1">SUM(E5,E16)</f>
        <v>88922.311539999995</v>
      </c>
      <c r="F4" s="27">
        <f t="shared" ref="F4:F12" si="2">E4/D4*100</f>
        <v>22.065472983401698</v>
      </c>
      <c r="G4" s="27">
        <f t="shared" ref="G4:G14" si="3">E4/C4*100</f>
        <v>22.065472983401698</v>
      </c>
      <c r="H4" s="26">
        <f t="shared" ref="H4" si="4">SUM(H5,H16)</f>
        <v>79029.89155</v>
      </c>
      <c r="I4" s="26">
        <f t="shared" ref="I4:I17" si="5">E4-H4</f>
        <v>9892.4199899999949</v>
      </c>
      <c r="J4" s="27">
        <f t="shared" ref="J4:J17" si="6">E4/H4*100</f>
        <v>112.51731439330312</v>
      </c>
    </row>
    <row r="5" spans="1:10" ht="20.25">
      <c r="A5" s="3"/>
      <c r="B5" s="22" t="s">
        <v>15</v>
      </c>
      <c r="C5" s="26">
        <f t="shared" ref="C5:D5" si="7">SUM(C6,C8,C9,C14,C15)</f>
        <v>384300</v>
      </c>
      <c r="D5" s="26">
        <f t="shared" si="7"/>
        <v>384300</v>
      </c>
      <c r="E5" s="26">
        <f>E6+E8+E9+E14+E15</f>
        <v>82765.160469999988</v>
      </c>
      <c r="F5" s="27">
        <f t="shared" si="2"/>
        <v>21.536601735623208</v>
      </c>
      <c r="G5" s="27">
        <f t="shared" si="3"/>
        <v>21.536601735623208</v>
      </c>
      <c r="H5" s="26">
        <f t="shared" ref="H5" si="8">SUM(H6,H8,H9,H14,H15)</f>
        <v>74069.658530000001</v>
      </c>
      <c r="I5" s="26">
        <f t="shared" si="5"/>
        <v>8695.5019399999874</v>
      </c>
      <c r="J5" s="27">
        <f t="shared" si="6"/>
        <v>111.73962741637062</v>
      </c>
    </row>
    <row r="6" spans="1:10" ht="20.25">
      <c r="A6" s="4" t="s">
        <v>22</v>
      </c>
      <c r="B6" s="21" t="s">
        <v>0</v>
      </c>
      <c r="C6" s="26">
        <f t="shared" ref="C6:D6" si="9">C7</f>
        <v>313110</v>
      </c>
      <c r="D6" s="26">
        <f t="shared" si="9"/>
        <v>313110</v>
      </c>
      <c r="E6" s="26">
        <f t="shared" ref="E6" si="10">E7</f>
        <v>67257.185310000001</v>
      </c>
      <c r="F6" s="27">
        <f t="shared" si="2"/>
        <v>21.480369617706238</v>
      </c>
      <c r="G6" s="27">
        <f t="shared" si="3"/>
        <v>21.480369617706238</v>
      </c>
      <c r="H6" s="26">
        <f t="shared" ref="H6" si="11">H7</f>
        <v>57032.188260000003</v>
      </c>
      <c r="I6" s="26">
        <f t="shared" si="5"/>
        <v>10224.997049999998</v>
      </c>
      <c r="J6" s="27">
        <f t="shared" si="6"/>
        <v>117.9284669972437</v>
      </c>
    </row>
    <row r="7" spans="1:10" ht="48" customHeight="1">
      <c r="A7" s="4" t="s">
        <v>23</v>
      </c>
      <c r="B7" s="23" t="s">
        <v>1</v>
      </c>
      <c r="C7" s="28">
        <v>313110</v>
      </c>
      <c r="D7" s="28">
        <v>313110</v>
      </c>
      <c r="E7" s="28">
        <v>67257.185310000001</v>
      </c>
      <c r="F7" s="29">
        <f t="shared" si="2"/>
        <v>21.480369617706238</v>
      </c>
      <c r="G7" s="29">
        <f t="shared" si="3"/>
        <v>21.480369617706238</v>
      </c>
      <c r="H7" s="28">
        <v>57032.188260000003</v>
      </c>
      <c r="I7" s="28">
        <f t="shared" si="5"/>
        <v>10224.997049999998</v>
      </c>
      <c r="J7" s="29">
        <f t="shared" si="6"/>
        <v>117.9284669972437</v>
      </c>
    </row>
    <row r="8" spans="1:10" ht="50.45" customHeight="1">
      <c r="A8" s="4" t="s">
        <v>53</v>
      </c>
      <c r="B8" s="21" t="s">
        <v>52</v>
      </c>
      <c r="C8" s="28">
        <v>24521</v>
      </c>
      <c r="D8" s="28">
        <v>24521</v>
      </c>
      <c r="E8" s="28">
        <v>6684.4123799999998</v>
      </c>
      <c r="F8" s="29">
        <f t="shared" si="2"/>
        <v>27.259950165164554</v>
      </c>
      <c r="G8" s="29">
        <f t="shared" si="3"/>
        <v>27.259950165164554</v>
      </c>
      <c r="H8" s="28">
        <v>5561.6279800000002</v>
      </c>
      <c r="I8" s="28">
        <f t="shared" si="5"/>
        <v>1122.7843999999996</v>
      </c>
      <c r="J8" s="29">
        <f t="shared" si="6"/>
        <v>120.1880529233097</v>
      </c>
    </row>
    <row r="9" spans="1:10" ht="20.45" customHeight="1">
      <c r="A9" s="4" t="s">
        <v>24</v>
      </c>
      <c r="B9" s="21" t="s">
        <v>2</v>
      </c>
      <c r="C9" s="26">
        <f>SUM(C10:C13)</f>
        <v>43426</v>
      </c>
      <c r="D9" s="26">
        <f>SUM(D10:D13)</f>
        <v>43426</v>
      </c>
      <c r="E9" s="26">
        <f t="shared" ref="E9" si="12">SUM(E10:E13)</f>
        <v>7818.8059300000004</v>
      </c>
      <c r="F9" s="27">
        <f t="shared" si="2"/>
        <v>18.004895523419151</v>
      </c>
      <c r="G9" s="27">
        <f t="shared" si="3"/>
        <v>18.004895523419151</v>
      </c>
      <c r="H9" s="26">
        <f t="shared" ref="H9" si="13">SUM(H10:H13)</f>
        <v>10701.443389999999</v>
      </c>
      <c r="I9" s="26">
        <f t="shared" si="5"/>
        <v>-2882.6374599999981</v>
      </c>
      <c r="J9" s="27">
        <f t="shared" si="6"/>
        <v>73.063096678213626</v>
      </c>
    </row>
    <row r="10" spans="1:10" ht="43.15" customHeight="1">
      <c r="A10" s="4" t="s">
        <v>57</v>
      </c>
      <c r="B10" s="23" t="s">
        <v>58</v>
      </c>
      <c r="C10" s="28">
        <v>40883</v>
      </c>
      <c r="D10" s="28">
        <v>40883</v>
      </c>
      <c r="E10" s="28">
        <v>7153.8568999999998</v>
      </c>
      <c r="F10" s="29">
        <f t="shared" si="2"/>
        <v>17.4983658244258</v>
      </c>
      <c r="G10" s="29">
        <f t="shared" si="3"/>
        <v>17.4983658244258</v>
      </c>
      <c r="H10" s="28">
        <v>5565.5590000000002</v>
      </c>
      <c r="I10" s="28">
        <f t="shared" si="5"/>
        <v>1588.2978999999996</v>
      </c>
      <c r="J10" s="29">
        <f t="shared" si="6"/>
        <v>128.53797614938588</v>
      </c>
    </row>
    <row r="11" spans="1:10" ht="54" customHeight="1">
      <c r="A11" s="4" t="s">
        <v>43</v>
      </c>
      <c r="B11" s="23" t="s">
        <v>3</v>
      </c>
      <c r="C11" s="28">
        <v>0</v>
      </c>
      <c r="D11" s="28">
        <v>0</v>
      </c>
      <c r="E11" s="29">
        <v>-68.778769999999994</v>
      </c>
      <c r="F11" s="29">
        <v>0</v>
      </c>
      <c r="G11" s="29">
        <v>0</v>
      </c>
      <c r="H11" s="29">
        <v>4335.91741</v>
      </c>
      <c r="I11" s="28">
        <f t="shared" si="5"/>
        <v>-4404.6961799999999</v>
      </c>
      <c r="J11" s="29">
        <f t="shared" si="6"/>
        <v>-1.5862564596220017</v>
      </c>
    </row>
    <row r="12" spans="1:10" ht="53.45" customHeight="1">
      <c r="A12" s="4" t="s">
        <v>42</v>
      </c>
      <c r="B12" s="23" t="s">
        <v>13</v>
      </c>
      <c r="C12" s="28">
        <v>43</v>
      </c>
      <c r="D12" s="28">
        <v>43</v>
      </c>
      <c r="E12" s="28">
        <v>20.975000000000001</v>
      </c>
      <c r="F12" s="29">
        <f t="shared" si="2"/>
        <v>48.779069767441861</v>
      </c>
      <c r="G12" s="29">
        <f t="shared" si="3"/>
        <v>48.779069767441861</v>
      </c>
      <c r="H12" s="28">
        <v>15.3293</v>
      </c>
      <c r="I12" s="28">
        <f t="shared" si="5"/>
        <v>5.6457000000000015</v>
      </c>
      <c r="J12" s="29">
        <f t="shared" si="6"/>
        <v>136.82947036068185</v>
      </c>
    </row>
    <row r="13" spans="1:10" ht="67.150000000000006" customHeight="1">
      <c r="A13" s="4" t="s">
        <v>45</v>
      </c>
      <c r="B13" s="23" t="s">
        <v>91</v>
      </c>
      <c r="C13" s="28">
        <v>2500</v>
      </c>
      <c r="D13" s="28">
        <v>2500</v>
      </c>
      <c r="E13" s="28">
        <v>712.75279999999998</v>
      </c>
      <c r="F13" s="29">
        <f>E13/D13*100</f>
        <v>28.510111999999999</v>
      </c>
      <c r="G13" s="29">
        <f t="shared" si="3"/>
        <v>28.510111999999999</v>
      </c>
      <c r="H13" s="28">
        <v>784.63768000000005</v>
      </c>
      <c r="I13" s="28">
        <f t="shared" si="5"/>
        <v>-71.884880000000067</v>
      </c>
      <c r="J13" s="29">
        <f t="shared" si="6"/>
        <v>90.83846190001988</v>
      </c>
    </row>
    <row r="14" spans="1:10" ht="49.9" customHeight="1">
      <c r="A14" s="4" t="s">
        <v>25</v>
      </c>
      <c r="B14" s="23" t="s">
        <v>4</v>
      </c>
      <c r="C14" s="28">
        <v>3243</v>
      </c>
      <c r="D14" s="28">
        <v>3243</v>
      </c>
      <c r="E14" s="28">
        <v>1004.59245</v>
      </c>
      <c r="F14" s="29">
        <f>E14/D14*100</f>
        <v>30.977257169287697</v>
      </c>
      <c r="G14" s="29">
        <f t="shared" si="3"/>
        <v>30.977257169287697</v>
      </c>
      <c r="H14" s="28">
        <v>774.39890000000003</v>
      </c>
      <c r="I14" s="28">
        <f t="shared" si="5"/>
        <v>230.19354999999996</v>
      </c>
      <c r="J14" s="29">
        <f t="shared" si="6"/>
        <v>129.72544899017805</v>
      </c>
    </row>
    <row r="15" spans="1:10" ht="28.15" customHeight="1">
      <c r="A15" s="4" t="s">
        <v>26</v>
      </c>
      <c r="B15" s="23" t="s">
        <v>19</v>
      </c>
      <c r="C15" s="28">
        <v>0</v>
      </c>
      <c r="D15" s="28">
        <v>0</v>
      </c>
      <c r="E15" s="28">
        <v>0.16439999999999999</v>
      </c>
      <c r="F15" s="29">
        <v>0</v>
      </c>
      <c r="G15" s="29">
        <v>0</v>
      </c>
      <c r="H15" s="28">
        <v>0</v>
      </c>
      <c r="I15" s="28">
        <f t="shared" si="5"/>
        <v>0.16439999999999999</v>
      </c>
      <c r="J15" s="29">
        <v>0</v>
      </c>
    </row>
    <row r="16" spans="1:10" ht="29.45" customHeight="1">
      <c r="A16" s="4"/>
      <c r="B16" s="22" t="s">
        <v>16</v>
      </c>
      <c r="C16" s="26">
        <f>C17+C26+C28+C29+C34+C35</f>
        <v>18693</v>
      </c>
      <c r="D16" s="26">
        <f>D17+D26+D28+D29+D34+D35</f>
        <v>18693</v>
      </c>
      <c r="E16" s="26">
        <f>E17+E26+E28+E29+E34+E35</f>
        <v>6157.1510699999999</v>
      </c>
      <c r="F16" s="27">
        <f>E16/D16*100</f>
        <v>32.938271385010431</v>
      </c>
      <c r="G16" s="27">
        <f>E16/C16*100</f>
        <v>32.938271385010431</v>
      </c>
      <c r="H16" s="26">
        <f>H17+H26+H28+H29+H34+H35</f>
        <v>4960.2330199999997</v>
      </c>
      <c r="I16" s="26">
        <f t="shared" si="5"/>
        <v>1196.9180500000002</v>
      </c>
      <c r="J16" s="27">
        <f t="shared" si="6"/>
        <v>124.13027866178756</v>
      </c>
    </row>
    <row r="17" spans="1:10" ht="94.9" customHeight="1">
      <c r="A17" s="4" t="s">
        <v>27</v>
      </c>
      <c r="B17" s="21" t="s">
        <v>5</v>
      </c>
      <c r="C17" s="26">
        <f>SUM(C18:C25)</f>
        <v>9060</v>
      </c>
      <c r="D17" s="26">
        <f>SUM(D18:D25)</f>
        <v>9060</v>
      </c>
      <c r="E17" s="26">
        <f>SUM(E18:E25)</f>
        <v>2710.2701299999999</v>
      </c>
      <c r="F17" s="27">
        <f>E17/D17*100</f>
        <v>29.914681346578366</v>
      </c>
      <c r="G17" s="27">
        <f>E17/C17*100</f>
        <v>29.914681346578366</v>
      </c>
      <c r="H17" s="26">
        <f>SUM(H18:H25)</f>
        <v>2480.0592799999999</v>
      </c>
      <c r="I17" s="26">
        <f t="shared" si="5"/>
        <v>230.21084999999994</v>
      </c>
      <c r="J17" s="27">
        <f t="shared" si="6"/>
        <v>109.28247368345163</v>
      </c>
    </row>
    <row r="18" spans="1:10" ht="20.25" hidden="1">
      <c r="A18" s="4"/>
      <c r="B18" s="23"/>
      <c r="C18" s="33"/>
      <c r="D18" s="33"/>
      <c r="E18" s="33"/>
      <c r="F18" s="29"/>
      <c r="G18" s="29"/>
      <c r="H18" s="28"/>
      <c r="I18" s="28"/>
      <c r="J18" s="29"/>
    </row>
    <row r="19" spans="1:10" ht="97.15" customHeight="1">
      <c r="A19" s="4" t="s">
        <v>54</v>
      </c>
      <c r="B19" s="23" t="s">
        <v>17</v>
      </c>
      <c r="C19" s="28">
        <v>7420</v>
      </c>
      <c r="D19" s="28">
        <v>7420</v>
      </c>
      <c r="E19" s="28">
        <v>2285.4835699999999</v>
      </c>
      <c r="F19" s="29">
        <f>E19/D19*100</f>
        <v>30.801665363881398</v>
      </c>
      <c r="G19" s="29">
        <f>E19/C19*100</f>
        <v>30.801665363881398</v>
      </c>
      <c r="H19" s="28">
        <v>2236.0781999999999</v>
      </c>
      <c r="I19" s="28">
        <f>E19-H19</f>
        <v>49.405369999999948</v>
      </c>
      <c r="J19" s="29">
        <f>E19/H19*100</f>
        <v>102.20946521458865</v>
      </c>
    </row>
    <row r="20" spans="1:10" ht="90" hidden="1">
      <c r="A20" s="4" t="s">
        <v>28</v>
      </c>
      <c r="B20" s="23" t="s">
        <v>20</v>
      </c>
      <c r="C20" s="28"/>
      <c r="D20" s="28"/>
      <c r="E20" s="28">
        <v>0</v>
      </c>
      <c r="F20" s="29" t="e">
        <f>E20/D20*100</f>
        <v>#DIV/0!</v>
      </c>
      <c r="G20" s="29" t="e">
        <f>E20/C20*100</f>
        <v>#DIV/0!</v>
      </c>
      <c r="H20" s="28"/>
      <c r="I20" s="28">
        <f>E20-H20</f>
        <v>0</v>
      </c>
      <c r="J20" s="29" t="e">
        <f>E20/H20*100</f>
        <v>#DIV/0!</v>
      </c>
    </row>
    <row r="21" spans="1:10" ht="180" hidden="1">
      <c r="A21" s="4" t="s">
        <v>63</v>
      </c>
      <c r="B21" s="23" t="s">
        <v>62</v>
      </c>
      <c r="C21" s="28"/>
      <c r="D21" s="28"/>
      <c r="E21" s="28">
        <v>0</v>
      </c>
      <c r="F21" s="29"/>
      <c r="G21" s="29"/>
      <c r="H21" s="28"/>
      <c r="I21" s="28">
        <f>E21-H21</f>
        <v>0</v>
      </c>
      <c r="J21" s="29" t="e">
        <f>E21/H21*100</f>
        <v>#DIV/0!</v>
      </c>
    </row>
    <row r="22" spans="1:10" ht="72">
      <c r="A22" s="4" t="s">
        <v>65</v>
      </c>
      <c r="B22" s="23" t="s">
        <v>66</v>
      </c>
      <c r="C22" s="28">
        <v>838</v>
      </c>
      <c r="D22" s="28">
        <v>838</v>
      </c>
      <c r="E22" s="28">
        <v>206.49195</v>
      </c>
      <c r="F22" s="29">
        <f>E22/D22*100</f>
        <v>24.64104415274463</v>
      </c>
      <c r="G22" s="34">
        <f>E22/C22*100</f>
        <v>24.64104415274463</v>
      </c>
      <c r="H22" s="28">
        <v>85.161850000000001</v>
      </c>
      <c r="I22" s="28">
        <f>E22-H22</f>
        <v>121.3301</v>
      </c>
      <c r="J22" s="29">
        <f>E22/H22*100</f>
        <v>242.47001444895807</v>
      </c>
    </row>
    <row r="23" spans="1:10" ht="20.25" hidden="1">
      <c r="A23" s="4"/>
      <c r="B23" s="23"/>
      <c r="C23" s="28"/>
      <c r="D23" s="28"/>
      <c r="E23" s="28"/>
      <c r="F23" s="29"/>
      <c r="G23" s="29"/>
      <c r="H23" s="28"/>
      <c r="I23" s="28"/>
      <c r="J23" s="29"/>
    </row>
    <row r="24" spans="1:10" ht="20.25" hidden="1">
      <c r="A24" s="4"/>
      <c r="B24" s="23"/>
      <c r="C24" s="28"/>
      <c r="D24" s="28"/>
      <c r="E24" s="28"/>
      <c r="F24" s="29"/>
      <c r="G24" s="29"/>
      <c r="H24" s="28"/>
      <c r="I24" s="28"/>
      <c r="J24" s="29"/>
    </row>
    <row r="25" spans="1:10" ht="80.45" customHeight="1">
      <c r="A25" s="4" t="s">
        <v>29</v>
      </c>
      <c r="B25" s="23" t="s">
        <v>18</v>
      </c>
      <c r="C25" s="28">
        <v>802</v>
      </c>
      <c r="D25" s="28">
        <v>802</v>
      </c>
      <c r="E25" s="28">
        <v>218.29461000000001</v>
      </c>
      <c r="F25" s="29">
        <f>E25/D25*100</f>
        <v>27.218779301745638</v>
      </c>
      <c r="G25" s="29">
        <f t="shared" ref="G25:G35" si="14">E25/C25*100</f>
        <v>27.218779301745638</v>
      </c>
      <c r="H25" s="28">
        <v>158.81923</v>
      </c>
      <c r="I25" s="28">
        <f t="shared" ref="I25:I31" si="15">E25-H25</f>
        <v>59.475380000000001</v>
      </c>
      <c r="J25" s="29">
        <f t="shared" ref="J25:J31" si="16">E25/H25*100</f>
        <v>137.44847522557563</v>
      </c>
    </row>
    <row r="26" spans="1:10" ht="36">
      <c r="A26" s="4" t="s">
        <v>30</v>
      </c>
      <c r="B26" s="21" t="s">
        <v>6</v>
      </c>
      <c r="C26" s="26">
        <f>C27</f>
        <v>652</v>
      </c>
      <c r="D26" s="26">
        <f>D27</f>
        <v>652</v>
      </c>
      <c r="E26" s="26">
        <f t="shared" ref="E26" si="17">E27</f>
        <v>71.034980000000004</v>
      </c>
      <c r="F26" s="27">
        <f>E26/D26*100</f>
        <v>10.894935582822086</v>
      </c>
      <c r="G26" s="27">
        <f t="shared" si="14"/>
        <v>10.894935582822086</v>
      </c>
      <c r="H26" s="26">
        <f t="shared" ref="H26" si="18">H27</f>
        <v>-78.334270000000004</v>
      </c>
      <c r="I26" s="26">
        <f t="shared" si="15"/>
        <v>149.36925000000002</v>
      </c>
      <c r="J26" s="27">
        <f t="shared" si="16"/>
        <v>-90.681868867865873</v>
      </c>
    </row>
    <row r="27" spans="1:10" ht="76.900000000000006" customHeight="1">
      <c r="A27" s="4" t="s">
        <v>31</v>
      </c>
      <c r="B27" s="23" t="s">
        <v>7</v>
      </c>
      <c r="C27" s="28">
        <v>652</v>
      </c>
      <c r="D27" s="28">
        <v>652</v>
      </c>
      <c r="E27" s="28">
        <v>71.034980000000004</v>
      </c>
      <c r="F27" s="29">
        <f>E27/D27*100</f>
        <v>10.894935582822086</v>
      </c>
      <c r="G27" s="29">
        <f t="shared" si="14"/>
        <v>10.894935582822086</v>
      </c>
      <c r="H27" s="28">
        <v>-78.334270000000004</v>
      </c>
      <c r="I27" s="28">
        <f t="shared" si="15"/>
        <v>149.36925000000002</v>
      </c>
      <c r="J27" s="29">
        <f t="shared" si="16"/>
        <v>-90.681868867865873</v>
      </c>
    </row>
    <row r="28" spans="1:10" ht="36">
      <c r="A28" s="4" t="s">
        <v>39</v>
      </c>
      <c r="B28" s="16" t="s">
        <v>68</v>
      </c>
      <c r="C28" s="28">
        <v>6000</v>
      </c>
      <c r="D28" s="28">
        <v>6000</v>
      </c>
      <c r="E28" s="28">
        <v>1502.80197</v>
      </c>
      <c r="F28" s="29">
        <f>E28/D28*100</f>
        <v>25.046699499999995</v>
      </c>
      <c r="G28" s="29">
        <f t="shared" si="14"/>
        <v>25.046699499999995</v>
      </c>
      <c r="H28" s="28">
        <v>1201.8144500000001</v>
      </c>
      <c r="I28" s="28">
        <f t="shared" si="15"/>
        <v>300.9875199999999</v>
      </c>
      <c r="J28" s="29">
        <f t="shared" si="16"/>
        <v>125.04442511903562</v>
      </c>
    </row>
    <row r="29" spans="1:10" ht="36">
      <c r="A29" s="4" t="s">
        <v>32</v>
      </c>
      <c r="B29" s="21" t="s">
        <v>8</v>
      </c>
      <c r="C29" s="26">
        <f>SUM(C30:C31)</f>
        <v>2039</v>
      </c>
      <c r="D29" s="26">
        <f>SUM(D30:D31)</f>
        <v>2039</v>
      </c>
      <c r="E29" s="26">
        <f>SUM(E30:E33)</f>
        <v>1388.57413</v>
      </c>
      <c r="F29" s="27">
        <f t="shared" ref="F29:F35" si="19">E29/D29*100</f>
        <v>68.100742030407062</v>
      </c>
      <c r="G29" s="27">
        <f t="shared" si="14"/>
        <v>68.100742030407062</v>
      </c>
      <c r="H29" s="26">
        <f>SUM(H30:H33)</f>
        <v>830.35937999999999</v>
      </c>
      <c r="I29" s="26">
        <f t="shared" si="15"/>
        <v>558.21474999999998</v>
      </c>
      <c r="J29" s="27">
        <f t="shared" si="16"/>
        <v>167.22568124659469</v>
      </c>
    </row>
    <row r="30" spans="1:10" ht="144">
      <c r="A30" s="4" t="s">
        <v>70</v>
      </c>
      <c r="B30" s="23" t="s">
        <v>69</v>
      </c>
      <c r="C30" s="28">
        <v>505</v>
      </c>
      <c r="D30" s="28">
        <v>505</v>
      </c>
      <c r="E30" s="28">
        <v>0</v>
      </c>
      <c r="F30" s="29">
        <f t="shared" si="19"/>
        <v>0</v>
      </c>
      <c r="G30" s="29">
        <f t="shared" si="14"/>
        <v>0</v>
      </c>
      <c r="H30" s="28">
        <v>38.35</v>
      </c>
      <c r="I30" s="28">
        <f t="shared" si="15"/>
        <v>-38.35</v>
      </c>
      <c r="J30" s="29">
        <f t="shared" si="16"/>
        <v>0</v>
      </c>
    </row>
    <row r="31" spans="1:10" ht="103.15" customHeight="1">
      <c r="A31" s="4" t="s">
        <v>55</v>
      </c>
      <c r="B31" s="23" t="s">
        <v>14</v>
      </c>
      <c r="C31" s="28">
        <v>1534</v>
      </c>
      <c r="D31" s="28">
        <v>1534</v>
      </c>
      <c r="E31" s="28">
        <v>1388.57413</v>
      </c>
      <c r="F31" s="29">
        <f t="shared" si="19"/>
        <v>90.519825945241195</v>
      </c>
      <c r="G31" s="29">
        <f t="shared" si="14"/>
        <v>90.519825945241195</v>
      </c>
      <c r="H31" s="28">
        <v>792.00937999999996</v>
      </c>
      <c r="I31" s="28">
        <f t="shared" si="15"/>
        <v>596.56475</v>
      </c>
      <c r="J31" s="29">
        <f t="shared" si="16"/>
        <v>175.32293998841277</v>
      </c>
    </row>
    <row r="32" spans="1:10" s="8" customFormat="1" ht="19.899999999999999" hidden="1" customHeight="1">
      <c r="A32" s="7"/>
      <c r="B32" s="24"/>
      <c r="C32" s="33"/>
      <c r="D32" s="33"/>
      <c r="E32" s="28"/>
      <c r="F32" s="29"/>
      <c r="G32" s="29"/>
      <c r="H32" s="28"/>
      <c r="I32" s="28"/>
      <c r="J32" s="29"/>
    </row>
    <row r="33" spans="1:10" ht="19.899999999999999" hidden="1" customHeight="1">
      <c r="A33" s="4"/>
      <c r="B33" s="23"/>
      <c r="C33" s="33"/>
      <c r="D33" s="33"/>
      <c r="E33" s="28"/>
      <c r="F33" s="29"/>
      <c r="G33" s="29"/>
      <c r="H33" s="28"/>
      <c r="I33" s="31"/>
      <c r="J33" s="29"/>
    </row>
    <row r="34" spans="1:10" ht="47.45" customHeight="1">
      <c r="A34" s="4" t="s">
        <v>33</v>
      </c>
      <c r="B34" s="21" t="s">
        <v>9</v>
      </c>
      <c r="C34" s="28">
        <v>922</v>
      </c>
      <c r="D34" s="28">
        <v>922</v>
      </c>
      <c r="E34" s="28">
        <v>483.39609999999999</v>
      </c>
      <c r="F34" s="29">
        <f t="shared" si="19"/>
        <v>52.429078091106284</v>
      </c>
      <c r="G34" s="29">
        <f t="shared" si="14"/>
        <v>52.429078091106284</v>
      </c>
      <c r="H34" s="28">
        <v>465.23487</v>
      </c>
      <c r="I34" s="28">
        <f t="shared" ref="I34:I45" si="20">E34-H34</f>
        <v>18.161229999999989</v>
      </c>
      <c r="J34" s="29">
        <f t="shared" ref="J34:J45" si="21">E34/H34*100</f>
        <v>103.9036691295302</v>
      </c>
    </row>
    <row r="35" spans="1:10" ht="63.6" customHeight="1">
      <c r="A35" s="4" t="s">
        <v>34</v>
      </c>
      <c r="B35" s="21" t="s">
        <v>10</v>
      </c>
      <c r="C35" s="28">
        <v>20</v>
      </c>
      <c r="D35" s="28">
        <v>20</v>
      </c>
      <c r="E35" s="28">
        <v>1.07376</v>
      </c>
      <c r="F35" s="29">
        <f t="shared" si="19"/>
        <v>5.3688000000000002</v>
      </c>
      <c r="G35" s="29">
        <f t="shared" si="14"/>
        <v>5.3688000000000002</v>
      </c>
      <c r="H35" s="28">
        <v>61.099310000000003</v>
      </c>
      <c r="I35" s="28">
        <f t="shared" si="20"/>
        <v>-60.025550000000003</v>
      </c>
      <c r="J35" s="29">
        <f t="shared" si="21"/>
        <v>1.7574011883276588</v>
      </c>
    </row>
    <row r="36" spans="1:10" ht="32.450000000000003" customHeight="1">
      <c r="A36" s="3" t="s">
        <v>35</v>
      </c>
      <c r="B36" s="21" t="s">
        <v>11</v>
      </c>
      <c r="C36" s="26">
        <f>SUM(C37:C44)</f>
        <v>895602.3</v>
      </c>
      <c r="D36" s="26">
        <f>SUM(D37:D44)</f>
        <v>895602.3</v>
      </c>
      <c r="E36" s="26">
        <f>SUM(E37:E44)</f>
        <v>112212.11661</v>
      </c>
      <c r="F36" s="27">
        <f t="shared" ref="F36:F41" si="22">E36/D36*100</f>
        <v>12.52923497516699</v>
      </c>
      <c r="G36" s="27">
        <f t="shared" ref="G36:G41" si="23">E36/C36*100</f>
        <v>12.52923497516699</v>
      </c>
      <c r="H36" s="26">
        <f t="shared" ref="H36" si="24">SUM(H37:H44)</f>
        <v>135388.64930999998</v>
      </c>
      <c r="I36" s="26">
        <f t="shared" si="20"/>
        <v>-23176.532699999982</v>
      </c>
      <c r="J36" s="27">
        <f t="shared" si="21"/>
        <v>82.881480228868682</v>
      </c>
    </row>
    <row r="37" spans="1:10" ht="67.900000000000006" customHeight="1">
      <c r="A37" s="4" t="s">
        <v>49</v>
      </c>
      <c r="B37" s="23" t="s">
        <v>50</v>
      </c>
      <c r="C37" s="28">
        <v>83215.7</v>
      </c>
      <c r="D37" s="28">
        <v>83215.7</v>
      </c>
      <c r="E37" s="32">
        <v>20803.8</v>
      </c>
      <c r="F37" s="29">
        <f t="shared" si="22"/>
        <v>24.999849787960684</v>
      </c>
      <c r="G37" s="29">
        <f t="shared" si="23"/>
        <v>24.999849787960684</v>
      </c>
      <c r="H37" s="32">
        <v>15470.1</v>
      </c>
      <c r="I37" s="28">
        <f t="shared" si="20"/>
        <v>5333.6999999999989</v>
      </c>
      <c r="J37" s="29">
        <f t="shared" si="21"/>
        <v>134.47747590513313</v>
      </c>
    </row>
    <row r="38" spans="1:10" ht="63.6" customHeight="1">
      <c r="A38" s="4" t="s">
        <v>36</v>
      </c>
      <c r="B38" s="23" t="s">
        <v>44</v>
      </c>
      <c r="C38" s="28">
        <v>428548.6</v>
      </c>
      <c r="D38" s="28">
        <v>428548.6</v>
      </c>
      <c r="E38" s="32">
        <v>6118.2202600000001</v>
      </c>
      <c r="F38" s="29">
        <f t="shared" si="22"/>
        <v>1.4276607740638987</v>
      </c>
      <c r="G38" s="29">
        <f t="shared" si="23"/>
        <v>1.4276607740638987</v>
      </c>
      <c r="H38" s="28">
        <v>39826.14791</v>
      </c>
      <c r="I38" s="28">
        <f t="shared" si="20"/>
        <v>-33707.927649999998</v>
      </c>
      <c r="J38" s="29">
        <f t="shared" si="21"/>
        <v>15.362319935701759</v>
      </c>
    </row>
    <row r="39" spans="1:10" ht="48" customHeight="1">
      <c r="A39" s="4" t="s">
        <v>37</v>
      </c>
      <c r="B39" s="23" t="s">
        <v>92</v>
      </c>
      <c r="C39" s="28">
        <v>366109</v>
      </c>
      <c r="D39" s="28">
        <v>366109</v>
      </c>
      <c r="E39" s="32">
        <v>81261.791100000002</v>
      </c>
      <c r="F39" s="29">
        <f t="shared" si="22"/>
        <v>22.196064860465054</v>
      </c>
      <c r="G39" s="29">
        <f t="shared" si="23"/>
        <v>22.196064860465054</v>
      </c>
      <c r="H39" s="28">
        <v>76655.263800000001</v>
      </c>
      <c r="I39" s="28">
        <f t="shared" si="20"/>
        <v>4606.5273000000016</v>
      </c>
      <c r="J39" s="29">
        <f t="shared" si="21"/>
        <v>106.00940766705705</v>
      </c>
    </row>
    <row r="40" spans="1:10" ht="60" customHeight="1">
      <c r="A40" s="4" t="s">
        <v>46</v>
      </c>
      <c r="B40" s="23" t="s">
        <v>56</v>
      </c>
      <c r="C40" s="28">
        <v>17729</v>
      </c>
      <c r="D40" s="28">
        <v>17729</v>
      </c>
      <c r="E40" s="32">
        <v>4247.7898100000002</v>
      </c>
      <c r="F40" s="29">
        <f t="shared" si="22"/>
        <v>23.959556714986746</v>
      </c>
      <c r="G40" s="29">
        <f t="shared" si="23"/>
        <v>23.959556714986746</v>
      </c>
      <c r="H40" s="28">
        <v>3425.3915200000001</v>
      </c>
      <c r="I40" s="28">
        <f t="shared" si="20"/>
        <v>822.39829000000009</v>
      </c>
      <c r="J40" s="29">
        <f t="shared" si="21"/>
        <v>124.00888439170305</v>
      </c>
    </row>
    <row r="41" spans="1:10" ht="49.15" customHeight="1">
      <c r="A41" s="4" t="s">
        <v>60</v>
      </c>
      <c r="B41" s="23" t="s">
        <v>61</v>
      </c>
      <c r="C41" s="28">
        <v>0</v>
      </c>
      <c r="D41" s="28">
        <v>0</v>
      </c>
      <c r="E41" s="32">
        <v>0</v>
      </c>
      <c r="F41" s="29" t="e">
        <f t="shared" si="22"/>
        <v>#DIV/0!</v>
      </c>
      <c r="G41" s="29" t="e">
        <f t="shared" si="23"/>
        <v>#DIV/0!</v>
      </c>
      <c r="H41" s="28">
        <v>0</v>
      </c>
      <c r="I41" s="28">
        <f t="shared" si="20"/>
        <v>0</v>
      </c>
      <c r="J41" s="29" t="e">
        <f t="shared" si="21"/>
        <v>#DIV/0!</v>
      </c>
    </row>
    <row r="42" spans="1:10" ht="39" customHeight="1">
      <c r="A42" s="4" t="s">
        <v>47</v>
      </c>
      <c r="B42" s="23" t="s">
        <v>48</v>
      </c>
      <c r="C42" s="28">
        <v>0</v>
      </c>
      <c r="D42" s="28">
        <v>0</v>
      </c>
      <c r="E42" s="32">
        <v>0</v>
      </c>
      <c r="F42" s="29">
        <v>0</v>
      </c>
      <c r="G42" s="29">
        <v>0</v>
      </c>
      <c r="H42" s="28">
        <v>0</v>
      </c>
      <c r="I42" s="28">
        <f t="shared" si="20"/>
        <v>0</v>
      </c>
      <c r="J42" s="29" t="e">
        <f t="shared" si="21"/>
        <v>#DIV/0!</v>
      </c>
    </row>
    <row r="43" spans="1:10" ht="69.599999999999994" customHeight="1">
      <c r="A43" s="5" t="s">
        <v>64</v>
      </c>
      <c r="B43" s="23" t="s">
        <v>67</v>
      </c>
      <c r="C43" s="28">
        <v>0</v>
      </c>
      <c r="D43" s="28">
        <v>0</v>
      </c>
      <c r="E43" s="28">
        <v>5472.1475700000001</v>
      </c>
      <c r="F43" s="29">
        <v>0</v>
      </c>
      <c r="G43" s="29">
        <v>0</v>
      </c>
      <c r="H43" s="28">
        <v>574.78570999999999</v>
      </c>
      <c r="I43" s="28">
        <f t="shared" si="20"/>
        <v>4897.36186</v>
      </c>
      <c r="J43" s="29">
        <f t="shared" si="21"/>
        <v>952.03264012948421</v>
      </c>
    </row>
    <row r="44" spans="1:10" ht="96" customHeight="1">
      <c r="A44" s="5" t="s">
        <v>40</v>
      </c>
      <c r="B44" s="23" t="s">
        <v>41</v>
      </c>
      <c r="C44" s="28">
        <v>0</v>
      </c>
      <c r="D44" s="28">
        <v>0</v>
      </c>
      <c r="E44" s="28">
        <v>-5691.63213</v>
      </c>
      <c r="F44" s="29">
        <v>0</v>
      </c>
      <c r="G44" s="29">
        <v>0</v>
      </c>
      <c r="H44" s="28">
        <v>-563.03962999999999</v>
      </c>
      <c r="I44" s="28">
        <f t="shared" si="20"/>
        <v>-5128.5924999999997</v>
      </c>
      <c r="J44" s="29">
        <f t="shared" si="21"/>
        <v>1010.875936033135</v>
      </c>
    </row>
    <row r="45" spans="1:10" ht="25.9" customHeight="1">
      <c r="A45" s="2"/>
      <c r="B45" s="15" t="s">
        <v>51</v>
      </c>
      <c r="C45" s="26">
        <f>SUM(C4,C36)</f>
        <v>1298595.3</v>
      </c>
      <c r="D45" s="26">
        <f>SUM(D4,D36)</f>
        <v>1298595.3</v>
      </c>
      <c r="E45" s="26">
        <f>SUM(E4,E36)</f>
        <v>201134.42814999999</v>
      </c>
      <c r="F45" s="27">
        <f>E45/D45*100</f>
        <v>15.488615132828526</v>
      </c>
      <c r="G45" s="27">
        <f>E45/C45*100</f>
        <v>15.488615132828526</v>
      </c>
      <c r="H45" s="26">
        <f>SUM(H4,H36)</f>
        <v>214418.54085999998</v>
      </c>
      <c r="I45" s="26">
        <f t="shared" si="20"/>
        <v>-13284.112709999987</v>
      </c>
      <c r="J45" s="27">
        <f t="shared" si="21"/>
        <v>93.804587673846001</v>
      </c>
    </row>
  </sheetData>
  <mergeCells count="1">
    <mergeCell ref="A1:J1"/>
  </mergeCells>
  <phoneticPr fontId="1" type="noConversion"/>
  <pageMargins left="0.35433070866141736" right="0.35433070866141736" top="0.39370078740157483" bottom="0.35433070866141736" header="0.35433070866141736" footer="0.51181102362204722"/>
  <pageSetup paperSize="9" scale="51" fitToHeight="2" orientation="landscape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70" zoomScaleNormal="70" zoomScaleSheetLayoutView="80" workbookViewId="0">
      <pane xSplit="1" ySplit="3" topLeftCell="B30" activePane="bottomRight" state="frozen"/>
      <selection pane="topRight" activeCell="B1" sqref="B1"/>
      <selection pane="bottomLeft" activeCell="A4" sqref="A4"/>
      <selection pane="bottomRight" activeCell="D48" sqref="D48"/>
    </sheetView>
  </sheetViews>
  <sheetFormatPr defaultColWidth="9.140625" defaultRowHeight="18"/>
  <cols>
    <col min="1" max="1" width="15" style="1" customWidth="1"/>
    <col min="2" max="2" width="60" style="17" customWidth="1"/>
    <col min="3" max="3" width="21.85546875" style="18" customWidth="1"/>
    <col min="4" max="4" width="16.85546875" style="18" customWidth="1"/>
    <col min="5" max="5" width="18.7109375" style="18" customWidth="1"/>
    <col min="6" max="6" width="16" style="18" customWidth="1"/>
    <col min="7" max="7" width="16.5703125" style="18" customWidth="1"/>
    <col min="8" max="8" width="17.140625" style="18" customWidth="1"/>
    <col min="9" max="10" width="17.28515625" style="18" customWidth="1"/>
    <col min="11" max="16384" width="9.140625" style="1"/>
  </cols>
  <sheetData>
    <row r="1" spans="1:10" ht="70.150000000000006" customHeight="1">
      <c r="A1" s="35" t="s">
        <v>81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96.6" customHeight="1">
      <c r="A2" s="6" t="s">
        <v>38</v>
      </c>
      <c r="B2" s="11" t="s">
        <v>12</v>
      </c>
      <c r="C2" s="12" t="s">
        <v>83</v>
      </c>
      <c r="D2" s="12" t="s">
        <v>84</v>
      </c>
      <c r="E2" s="12" t="s">
        <v>85</v>
      </c>
      <c r="F2" s="13" t="s">
        <v>86</v>
      </c>
      <c r="G2" s="13" t="s">
        <v>87</v>
      </c>
      <c r="H2" s="14" t="s">
        <v>88</v>
      </c>
      <c r="I2" s="14" t="s">
        <v>89</v>
      </c>
      <c r="J2" s="13" t="s">
        <v>90</v>
      </c>
    </row>
    <row r="3" spans="1:10" s="10" customFormat="1" ht="15.75">
      <c r="A3" s="19">
        <v>1</v>
      </c>
      <c r="B3" s="9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9</v>
      </c>
      <c r="I3" s="20">
        <v>10</v>
      </c>
      <c r="J3" s="20">
        <v>11</v>
      </c>
    </row>
    <row r="4" spans="1:10" ht="20.25">
      <c r="A4" s="4" t="s">
        <v>21</v>
      </c>
      <c r="B4" s="21" t="s">
        <v>59</v>
      </c>
      <c r="C4" s="26">
        <f t="shared" ref="C4:E4" si="0">SUM(C5,C21)</f>
        <v>462824.95802999998</v>
      </c>
      <c r="D4" s="26">
        <f t="shared" si="0"/>
        <v>462824.95802999998</v>
      </c>
      <c r="E4" s="26">
        <f t="shared" si="0"/>
        <v>101398.45936000001</v>
      </c>
      <c r="F4" s="27">
        <f t="shared" ref="F4:F12" si="1">E4/D4*100</f>
        <v>21.908597970083417</v>
      </c>
      <c r="G4" s="27">
        <f t="shared" ref="G4:G19" si="2">E4/C4*100</f>
        <v>21.908597970083417</v>
      </c>
      <c r="H4" s="26">
        <f t="shared" ref="H4" si="3">SUM(H5,H21)</f>
        <v>89332.443209999983</v>
      </c>
      <c r="I4" s="26">
        <f t="shared" ref="I4:I22" si="4">E4-H4</f>
        <v>12066.016150000025</v>
      </c>
      <c r="J4" s="27">
        <f t="shared" ref="J4:J22" si="5">E4/H4*100</f>
        <v>113.50686907961938</v>
      </c>
    </row>
    <row r="5" spans="1:10" ht="20.25">
      <c r="A5" s="3"/>
      <c r="B5" s="22" t="s">
        <v>15</v>
      </c>
      <c r="C5" s="26">
        <f>C6+C8+C9+C14+C19+C20</f>
        <v>439443.95802999998</v>
      </c>
      <c r="D5" s="26">
        <f t="shared" ref="D5:E5" si="6">D6+D8+D9+D14+D19+D20</f>
        <v>439443.95802999998</v>
      </c>
      <c r="E5" s="26">
        <f t="shared" si="6"/>
        <v>93132.415850000005</v>
      </c>
      <c r="F5" s="27">
        <f t="shared" si="1"/>
        <v>21.193240718909152</v>
      </c>
      <c r="G5" s="27">
        <f t="shared" si="2"/>
        <v>21.193240718909152</v>
      </c>
      <c r="H5" s="26">
        <f t="shared" ref="H5" si="7">H6+H8+H9+H14+H19+H20</f>
        <v>83342.719869999986</v>
      </c>
      <c r="I5" s="26">
        <f t="shared" si="4"/>
        <v>9789.6959800000186</v>
      </c>
      <c r="J5" s="27">
        <f t="shared" si="5"/>
        <v>111.74631208973049</v>
      </c>
    </row>
    <row r="6" spans="1:10" ht="20.25">
      <c r="A6" s="4" t="s">
        <v>22</v>
      </c>
      <c r="B6" s="21" t="s">
        <v>0</v>
      </c>
      <c r="C6" s="26">
        <f t="shared" ref="C6:E6" si="8">C7</f>
        <v>344737.95802999998</v>
      </c>
      <c r="D6" s="26">
        <f t="shared" si="8"/>
        <v>344737.95802999998</v>
      </c>
      <c r="E6" s="26">
        <f t="shared" si="8"/>
        <v>73838.013200000001</v>
      </c>
      <c r="F6" s="27">
        <f t="shared" si="1"/>
        <v>21.418590984858831</v>
      </c>
      <c r="G6" s="27">
        <f t="shared" si="2"/>
        <v>21.418590984858831</v>
      </c>
      <c r="H6" s="26">
        <f t="shared" ref="H6" si="9">H7</f>
        <v>62468.471409999998</v>
      </c>
      <c r="I6" s="26">
        <f t="shared" si="4"/>
        <v>11369.541790000003</v>
      </c>
      <c r="J6" s="27">
        <f t="shared" si="5"/>
        <v>118.20044821551366</v>
      </c>
    </row>
    <row r="7" spans="1:10" ht="35.450000000000003" customHeight="1">
      <c r="A7" s="4" t="s">
        <v>23</v>
      </c>
      <c r="B7" s="23" t="s">
        <v>1</v>
      </c>
      <c r="C7" s="28">
        <v>344737.95802999998</v>
      </c>
      <c r="D7" s="28">
        <v>344737.95802999998</v>
      </c>
      <c r="E7" s="28">
        <v>73838.013200000001</v>
      </c>
      <c r="F7" s="29">
        <f t="shared" si="1"/>
        <v>21.418590984858831</v>
      </c>
      <c r="G7" s="29">
        <f t="shared" si="2"/>
        <v>21.418590984858831</v>
      </c>
      <c r="H7" s="28">
        <v>62468.471409999998</v>
      </c>
      <c r="I7" s="28">
        <f t="shared" si="4"/>
        <v>11369.541790000003</v>
      </c>
      <c r="J7" s="29">
        <f t="shared" si="5"/>
        <v>118.20044821551366</v>
      </c>
    </row>
    <row r="8" spans="1:10" ht="37.9" customHeight="1">
      <c r="A8" s="4" t="s">
        <v>53</v>
      </c>
      <c r="B8" s="21" t="s">
        <v>52</v>
      </c>
      <c r="C8" s="28">
        <v>26159</v>
      </c>
      <c r="D8" s="28">
        <v>26159</v>
      </c>
      <c r="E8" s="28">
        <v>7131.0030999999999</v>
      </c>
      <c r="F8" s="29">
        <f t="shared" si="1"/>
        <v>27.260228219733168</v>
      </c>
      <c r="G8" s="29">
        <f t="shared" si="2"/>
        <v>27.260228219733168</v>
      </c>
      <c r="H8" s="28">
        <v>5929.3389299999999</v>
      </c>
      <c r="I8" s="28">
        <f t="shared" si="4"/>
        <v>1201.66417</v>
      </c>
      <c r="J8" s="29">
        <f t="shared" si="5"/>
        <v>120.26641054233005</v>
      </c>
    </row>
    <row r="9" spans="1:10" ht="20.45" customHeight="1">
      <c r="A9" s="4" t="s">
        <v>24</v>
      </c>
      <c r="B9" s="21" t="s">
        <v>2</v>
      </c>
      <c r="C9" s="26">
        <f>SUM(C10:C13)</f>
        <v>43447</v>
      </c>
      <c r="D9" s="26">
        <f>SUM(D10:D13)</f>
        <v>43447</v>
      </c>
      <c r="E9" s="26">
        <f t="shared" ref="E9" si="10">SUM(E10:E13)</f>
        <v>7827.79522</v>
      </c>
      <c r="F9" s="27">
        <f t="shared" si="1"/>
        <v>18.016883144981239</v>
      </c>
      <c r="G9" s="27">
        <f t="shared" si="2"/>
        <v>18.016883144981239</v>
      </c>
      <c r="H9" s="26">
        <f t="shared" ref="H9" si="11">SUM(H10:H13)</f>
        <v>10708.013089999999</v>
      </c>
      <c r="I9" s="26">
        <f t="shared" si="4"/>
        <v>-2880.2178699999986</v>
      </c>
      <c r="J9" s="27">
        <f t="shared" si="5"/>
        <v>73.102219377283191</v>
      </c>
    </row>
    <row r="10" spans="1:10" ht="43.15" customHeight="1">
      <c r="A10" s="4" t="s">
        <v>57</v>
      </c>
      <c r="B10" s="23" t="s">
        <v>58</v>
      </c>
      <c r="C10" s="28">
        <v>40883</v>
      </c>
      <c r="D10" s="28">
        <v>40883</v>
      </c>
      <c r="E10" s="28">
        <v>7153.8568999999998</v>
      </c>
      <c r="F10" s="29">
        <f t="shared" si="1"/>
        <v>17.4983658244258</v>
      </c>
      <c r="G10" s="29">
        <f t="shared" si="2"/>
        <v>17.4983658244258</v>
      </c>
      <c r="H10" s="28">
        <v>5565.5590000000002</v>
      </c>
      <c r="I10" s="28">
        <f t="shared" si="4"/>
        <v>1588.2978999999996</v>
      </c>
      <c r="J10" s="29">
        <f t="shared" si="5"/>
        <v>128.53797614938588</v>
      </c>
    </row>
    <row r="11" spans="1:10" ht="58.9" customHeight="1">
      <c r="A11" s="4" t="s">
        <v>43</v>
      </c>
      <c r="B11" s="23" t="s">
        <v>3</v>
      </c>
      <c r="C11" s="28">
        <v>0</v>
      </c>
      <c r="D11" s="28">
        <v>0</v>
      </c>
      <c r="E11" s="29">
        <v>-68.778769999999994</v>
      </c>
      <c r="F11" s="29" t="e">
        <f t="shared" si="1"/>
        <v>#DIV/0!</v>
      </c>
      <c r="G11" s="29" t="e">
        <f t="shared" si="2"/>
        <v>#DIV/0!</v>
      </c>
      <c r="H11" s="29">
        <v>4335.91741</v>
      </c>
      <c r="I11" s="28">
        <f t="shared" si="4"/>
        <v>-4404.6961799999999</v>
      </c>
      <c r="J11" s="29">
        <f t="shared" si="5"/>
        <v>-1.5862564596220017</v>
      </c>
    </row>
    <row r="12" spans="1:10" ht="33" customHeight="1">
      <c r="A12" s="4" t="s">
        <v>42</v>
      </c>
      <c r="B12" s="23" t="s">
        <v>13</v>
      </c>
      <c r="C12" s="28">
        <v>64</v>
      </c>
      <c r="D12" s="28">
        <v>64</v>
      </c>
      <c r="E12" s="28">
        <v>29.964289999999998</v>
      </c>
      <c r="F12" s="29">
        <f t="shared" si="1"/>
        <v>46.819203124999994</v>
      </c>
      <c r="G12" s="29">
        <f t="shared" si="2"/>
        <v>46.819203124999994</v>
      </c>
      <c r="H12" s="28">
        <v>21.899000000000001</v>
      </c>
      <c r="I12" s="28">
        <f t="shared" si="4"/>
        <v>8.0652899999999974</v>
      </c>
      <c r="J12" s="29">
        <f t="shared" si="5"/>
        <v>136.82948993104708</v>
      </c>
    </row>
    <row r="13" spans="1:10" ht="58.9" customHeight="1">
      <c r="A13" s="4" t="s">
        <v>45</v>
      </c>
      <c r="B13" s="23" t="s">
        <v>91</v>
      </c>
      <c r="C13" s="28">
        <v>2500</v>
      </c>
      <c r="D13" s="28">
        <v>2500</v>
      </c>
      <c r="E13" s="28">
        <v>712.75279999999998</v>
      </c>
      <c r="F13" s="29">
        <f>E13/D13*100</f>
        <v>28.510111999999999</v>
      </c>
      <c r="G13" s="29">
        <f t="shared" si="2"/>
        <v>28.510111999999999</v>
      </c>
      <c r="H13" s="28">
        <v>784.63768000000005</v>
      </c>
      <c r="I13" s="28">
        <f t="shared" si="4"/>
        <v>-71.884880000000067</v>
      </c>
      <c r="J13" s="29">
        <f t="shared" si="5"/>
        <v>90.83846190001988</v>
      </c>
    </row>
    <row r="14" spans="1:10" s="25" customFormat="1" ht="30.6" customHeight="1">
      <c r="A14" s="3" t="s">
        <v>71</v>
      </c>
      <c r="B14" s="21" t="s">
        <v>72</v>
      </c>
      <c r="C14" s="26">
        <f>C15+C16</f>
        <v>21817</v>
      </c>
      <c r="D14" s="26">
        <f t="shared" ref="D14:E14" si="12">D15+D16</f>
        <v>21817</v>
      </c>
      <c r="E14" s="26">
        <f t="shared" si="12"/>
        <v>3314.5574799999999</v>
      </c>
      <c r="F14" s="29">
        <f t="shared" ref="F14:F18" si="13">E14/D14*100</f>
        <v>15.192544712838613</v>
      </c>
      <c r="G14" s="29">
        <f t="shared" si="2"/>
        <v>15.192544712838613</v>
      </c>
      <c r="H14" s="26">
        <f>H15+H16</f>
        <v>3439.0475399999996</v>
      </c>
      <c r="I14" s="28">
        <f t="shared" si="4"/>
        <v>-124.49005999999963</v>
      </c>
      <c r="J14" s="29">
        <f t="shared" si="5"/>
        <v>96.380100636817616</v>
      </c>
    </row>
    <row r="15" spans="1:10" ht="30.6" customHeight="1">
      <c r="A15" s="4" t="s">
        <v>73</v>
      </c>
      <c r="B15" s="23" t="s">
        <v>74</v>
      </c>
      <c r="C15" s="28">
        <v>7241</v>
      </c>
      <c r="D15" s="28">
        <v>7241</v>
      </c>
      <c r="E15" s="28">
        <v>496.40854000000002</v>
      </c>
      <c r="F15" s="29">
        <f t="shared" si="13"/>
        <v>6.8555246512912591</v>
      </c>
      <c r="G15" s="29">
        <f t="shared" si="2"/>
        <v>6.8555246512912591</v>
      </c>
      <c r="H15" s="28">
        <v>280.58024</v>
      </c>
      <c r="I15" s="28">
        <f t="shared" si="4"/>
        <v>215.82830000000001</v>
      </c>
      <c r="J15" s="29">
        <f t="shared" si="5"/>
        <v>176.92213108093429</v>
      </c>
    </row>
    <row r="16" spans="1:10" ht="30.6" customHeight="1">
      <c r="A16" s="4" t="s">
        <v>75</v>
      </c>
      <c r="B16" s="23" t="s">
        <v>76</v>
      </c>
      <c r="C16" s="28">
        <f>C17+C18</f>
        <v>14576</v>
      </c>
      <c r="D16" s="28">
        <f t="shared" ref="D16:E16" si="14">D17+D18</f>
        <v>14576</v>
      </c>
      <c r="E16" s="28">
        <f t="shared" si="14"/>
        <v>2818.14894</v>
      </c>
      <c r="F16" s="29">
        <f t="shared" si="13"/>
        <v>19.334172200878154</v>
      </c>
      <c r="G16" s="29">
        <f t="shared" si="2"/>
        <v>19.334172200878154</v>
      </c>
      <c r="H16" s="28">
        <f t="shared" ref="H16" si="15">H17+H18</f>
        <v>3158.4672999999998</v>
      </c>
      <c r="I16" s="28">
        <f t="shared" si="4"/>
        <v>-340.31835999999976</v>
      </c>
      <c r="J16" s="29">
        <f t="shared" si="5"/>
        <v>89.22520552927682</v>
      </c>
    </row>
    <row r="17" spans="1:10" ht="30.6" customHeight="1">
      <c r="A17" s="4" t="s">
        <v>79</v>
      </c>
      <c r="B17" s="23" t="s">
        <v>77</v>
      </c>
      <c r="C17" s="28">
        <v>11336</v>
      </c>
      <c r="D17" s="28">
        <v>11336</v>
      </c>
      <c r="E17" s="28">
        <v>2676.7361799999999</v>
      </c>
      <c r="F17" s="29">
        <f t="shared" si="13"/>
        <v>23.612704481298515</v>
      </c>
      <c r="G17" s="29">
        <f t="shared" si="2"/>
        <v>23.612704481298515</v>
      </c>
      <c r="H17" s="28">
        <v>2982.8114799999998</v>
      </c>
      <c r="I17" s="28">
        <f t="shared" si="4"/>
        <v>-306.07529999999997</v>
      </c>
      <c r="J17" s="29">
        <f t="shared" si="5"/>
        <v>89.738697800640082</v>
      </c>
    </row>
    <row r="18" spans="1:10" ht="30.6" customHeight="1">
      <c r="A18" s="4" t="s">
        <v>80</v>
      </c>
      <c r="B18" s="23" t="s">
        <v>78</v>
      </c>
      <c r="C18" s="28">
        <v>3240</v>
      </c>
      <c r="D18" s="28">
        <v>3240</v>
      </c>
      <c r="E18" s="28">
        <v>141.41275999999999</v>
      </c>
      <c r="F18" s="29">
        <f t="shared" si="13"/>
        <v>4.3645913580246907</v>
      </c>
      <c r="G18" s="29">
        <f t="shared" si="2"/>
        <v>4.3645913580246907</v>
      </c>
      <c r="H18" s="28">
        <v>175.65582000000001</v>
      </c>
      <c r="I18" s="28">
        <f t="shared" si="4"/>
        <v>-34.243060000000014</v>
      </c>
      <c r="J18" s="29">
        <f t="shared" si="5"/>
        <v>80.505593267561522</v>
      </c>
    </row>
    <row r="19" spans="1:10" ht="52.15" customHeight="1">
      <c r="A19" s="4" t="s">
        <v>25</v>
      </c>
      <c r="B19" s="23" t="s">
        <v>4</v>
      </c>
      <c r="C19" s="28">
        <v>3283</v>
      </c>
      <c r="D19" s="28">
        <v>3283</v>
      </c>
      <c r="E19" s="28">
        <v>1020.78245</v>
      </c>
      <c r="F19" s="29">
        <f>E19/D19*100</f>
        <v>31.092977459640576</v>
      </c>
      <c r="G19" s="29">
        <f t="shared" si="2"/>
        <v>31.092977459640576</v>
      </c>
      <c r="H19" s="28">
        <v>797.84889999999996</v>
      </c>
      <c r="I19" s="28">
        <f t="shared" si="4"/>
        <v>222.93355000000008</v>
      </c>
      <c r="J19" s="29">
        <f t="shared" si="5"/>
        <v>127.94182582692038</v>
      </c>
    </row>
    <row r="20" spans="1:10" ht="28.15" customHeight="1">
      <c r="A20" s="4" t="s">
        <v>26</v>
      </c>
      <c r="B20" s="23" t="s">
        <v>19</v>
      </c>
      <c r="C20" s="28">
        <v>0</v>
      </c>
      <c r="D20" s="28">
        <v>0</v>
      </c>
      <c r="E20" s="28">
        <v>0.26440000000000002</v>
      </c>
      <c r="F20" s="29">
        <v>0</v>
      </c>
      <c r="G20" s="29">
        <v>0</v>
      </c>
      <c r="H20" s="28">
        <v>0</v>
      </c>
      <c r="I20" s="28">
        <f t="shared" si="4"/>
        <v>0.26440000000000002</v>
      </c>
      <c r="J20" s="29" t="e">
        <f t="shared" si="5"/>
        <v>#DIV/0!</v>
      </c>
    </row>
    <row r="21" spans="1:10" ht="29.45" customHeight="1">
      <c r="A21" s="4"/>
      <c r="B21" s="22" t="s">
        <v>16</v>
      </c>
      <c r="C21" s="26">
        <f>C22+C31+C33+C34+C39+C40</f>
        <v>23381</v>
      </c>
      <c r="D21" s="26">
        <f>D22+D31+D33+D34+D39+D40</f>
        <v>23381</v>
      </c>
      <c r="E21" s="26">
        <f>E22+E31+E33+E34+E39+E40</f>
        <v>8266.0435099999995</v>
      </c>
      <c r="F21" s="27">
        <f>E21/D21*100</f>
        <v>35.353678243017832</v>
      </c>
      <c r="G21" s="27">
        <f>E21/C21*100</f>
        <v>35.353678243017832</v>
      </c>
      <c r="H21" s="26">
        <f>H22+H31+H33+H34+H39+H40</f>
        <v>5989.7233399999996</v>
      </c>
      <c r="I21" s="26">
        <f t="shared" si="4"/>
        <v>2276.32017</v>
      </c>
      <c r="J21" s="27">
        <f t="shared" si="5"/>
        <v>138.00376145586716</v>
      </c>
    </row>
    <row r="22" spans="1:10" ht="94.9" customHeight="1">
      <c r="A22" s="4" t="s">
        <v>27</v>
      </c>
      <c r="B22" s="21" t="s">
        <v>5</v>
      </c>
      <c r="C22" s="26">
        <f>SUM(C23:C30)</f>
        <v>12884</v>
      </c>
      <c r="D22" s="26">
        <f>SUM(D23:D30)</f>
        <v>12884</v>
      </c>
      <c r="E22" s="26">
        <f>SUM(E23:E30)</f>
        <v>3607.1225599999998</v>
      </c>
      <c r="F22" s="27">
        <f>E22/D22*100</f>
        <v>27.996915243713133</v>
      </c>
      <c r="G22" s="27">
        <f>E22/C22*100</f>
        <v>27.996915243713133</v>
      </c>
      <c r="H22" s="26">
        <f>SUM(H23:H30)</f>
        <v>3246.2345399999999</v>
      </c>
      <c r="I22" s="26">
        <f t="shared" si="4"/>
        <v>360.88801999999987</v>
      </c>
      <c r="J22" s="27">
        <f t="shared" si="5"/>
        <v>111.11712710690338</v>
      </c>
    </row>
    <row r="23" spans="1:10" ht="20.25" hidden="1">
      <c r="A23" s="4"/>
      <c r="B23" s="23"/>
      <c r="C23" s="28"/>
      <c r="D23" s="28"/>
      <c r="E23" s="28"/>
      <c r="F23" s="29"/>
      <c r="G23" s="29"/>
      <c r="H23" s="28"/>
      <c r="I23" s="28"/>
      <c r="J23" s="29"/>
    </row>
    <row r="24" spans="1:10" ht="97.15" customHeight="1">
      <c r="A24" s="4" t="s">
        <v>54</v>
      </c>
      <c r="B24" s="23" t="s">
        <v>17</v>
      </c>
      <c r="C24" s="28">
        <v>9653</v>
      </c>
      <c r="D24" s="28">
        <v>9653</v>
      </c>
      <c r="E24" s="28">
        <v>2944.9232999999999</v>
      </c>
      <c r="F24" s="29">
        <f>E24/D24*100</f>
        <v>30.507855588936085</v>
      </c>
      <c r="G24" s="29">
        <f>E24/C24*100</f>
        <v>30.507855588936085</v>
      </c>
      <c r="H24" s="28">
        <v>2751.4463700000001</v>
      </c>
      <c r="I24" s="28">
        <f>E24-H24</f>
        <v>193.47692999999981</v>
      </c>
      <c r="J24" s="29">
        <f>E24/H24*100</f>
        <v>107.03182631904251</v>
      </c>
    </row>
    <row r="25" spans="1:10" ht="90" hidden="1">
      <c r="A25" s="4" t="s">
        <v>28</v>
      </c>
      <c r="B25" s="23" t="s">
        <v>20</v>
      </c>
      <c r="C25" s="28"/>
      <c r="D25" s="28"/>
      <c r="E25" s="28">
        <v>0</v>
      </c>
      <c r="F25" s="29" t="e">
        <f>E25/D25*100</f>
        <v>#DIV/0!</v>
      </c>
      <c r="G25" s="29" t="e">
        <f>E25/C25*100</f>
        <v>#DIV/0!</v>
      </c>
      <c r="H25" s="28"/>
      <c r="I25" s="28">
        <f>E25-H25</f>
        <v>0</v>
      </c>
      <c r="J25" s="29" t="e">
        <f>E25/H25*100</f>
        <v>#DIV/0!</v>
      </c>
    </row>
    <row r="26" spans="1:10" ht="180" hidden="1">
      <c r="A26" s="4" t="s">
        <v>63</v>
      </c>
      <c r="B26" s="23" t="s">
        <v>62</v>
      </c>
      <c r="C26" s="28"/>
      <c r="D26" s="28"/>
      <c r="E26" s="28">
        <v>0</v>
      </c>
      <c r="F26" s="29"/>
      <c r="G26" s="29"/>
      <c r="H26" s="28"/>
      <c r="I26" s="28">
        <f>E26-H26</f>
        <v>0</v>
      </c>
      <c r="J26" s="29" t="e">
        <f>E26/H26*100</f>
        <v>#DIV/0!</v>
      </c>
    </row>
    <row r="27" spans="1:10" ht="72">
      <c r="A27" s="4" t="s">
        <v>65</v>
      </c>
      <c r="B27" s="23" t="s">
        <v>66</v>
      </c>
      <c r="C27" s="28">
        <v>1348</v>
      </c>
      <c r="D27" s="28">
        <v>1348</v>
      </c>
      <c r="E27" s="28">
        <v>275.55031000000002</v>
      </c>
      <c r="F27" s="29">
        <f>E27/D27*100</f>
        <v>20.441417655786349</v>
      </c>
      <c r="G27" s="29">
        <f>E27/C27*100</f>
        <v>20.441417655786349</v>
      </c>
      <c r="H27" s="30">
        <v>146.56417999999999</v>
      </c>
      <c r="I27" s="28">
        <f>E27-H27</f>
        <v>128.98613000000003</v>
      </c>
      <c r="J27" s="29">
        <f>E27/H27*100</f>
        <v>188.00658523794834</v>
      </c>
    </row>
    <row r="28" spans="1:10" ht="20.25" hidden="1">
      <c r="A28" s="4"/>
      <c r="B28" s="23"/>
      <c r="C28" s="28"/>
      <c r="D28" s="28"/>
      <c r="E28" s="28"/>
      <c r="F28" s="29"/>
      <c r="G28" s="29"/>
      <c r="H28" s="28"/>
      <c r="I28" s="28"/>
      <c r="J28" s="29"/>
    </row>
    <row r="29" spans="1:10" ht="20.25" hidden="1">
      <c r="A29" s="4"/>
      <c r="B29" s="23"/>
      <c r="C29" s="28"/>
      <c r="D29" s="28"/>
      <c r="E29" s="28"/>
      <c r="F29" s="29"/>
      <c r="G29" s="29"/>
      <c r="H29" s="28"/>
      <c r="I29" s="28"/>
      <c r="J29" s="29"/>
    </row>
    <row r="30" spans="1:10" ht="80.45" customHeight="1">
      <c r="A30" s="4" t="s">
        <v>29</v>
      </c>
      <c r="B30" s="23" t="s">
        <v>18</v>
      </c>
      <c r="C30" s="28">
        <v>1883</v>
      </c>
      <c r="D30" s="28">
        <v>1883</v>
      </c>
      <c r="E30" s="28">
        <v>386.64895000000001</v>
      </c>
      <c r="F30" s="29">
        <f>E30/D30*100</f>
        <v>20.533667020711633</v>
      </c>
      <c r="G30" s="29">
        <f t="shared" ref="G30:G46" si="16">E30/C30*100</f>
        <v>20.533667020711633</v>
      </c>
      <c r="H30" s="28">
        <v>348.22399000000001</v>
      </c>
      <c r="I30" s="28">
        <f t="shared" ref="I30:I36" si="17">E30-H30</f>
        <v>38.424959999999999</v>
      </c>
      <c r="J30" s="29">
        <f t="shared" ref="J30:J36" si="18">E30/H30*100</f>
        <v>111.03455278885295</v>
      </c>
    </row>
    <row r="31" spans="1:10" ht="36">
      <c r="A31" s="4" t="s">
        <v>30</v>
      </c>
      <c r="B31" s="21" t="s">
        <v>6</v>
      </c>
      <c r="C31" s="26">
        <f>C32</f>
        <v>652</v>
      </c>
      <c r="D31" s="26">
        <f>D32</f>
        <v>652</v>
      </c>
      <c r="E31" s="26">
        <f t="shared" ref="E31" si="19">E32</f>
        <v>71.034980000000004</v>
      </c>
      <c r="F31" s="27">
        <f>E31/D31*100</f>
        <v>10.894935582822086</v>
      </c>
      <c r="G31" s="27">
        <f t="shared" si="16"/>
        <v>10.894935582822086</v>
      </c>
      <c r="H31" s="26">
        <f t="shared" ref="H31" si="20">H32</f>
        <v>-78.334270000000004</v>
      </c>
      <c r="I31" s="28">
        <f t="shared" si="17"/>
        <v>149.36925000000002</v>
      </c>
      <c r="J31" s="29">
        <f t="shared" si="18"/>
        <v>-90.681868867865873</v>
      </c>
    </row>
    <row r="32" spans="1:10" ht="63.6" customHeight="1">
      <c r="A32" s="4" t="s">
        <v>31</v>
      </c>
      <c r="B32" s="23" t="s">
        <v>7</v>
      </c>
      <c r="C32" s="28">
        <v>652</v>
      </c>
      <c r="D32" s="28">
        <v>652</v>
      </c>
      <c r="E32" s="28">
        <v>71.034980000000004</v>
      </c>
      <c r="F32" s="29">
        <f>E32/D32*100</f>
        <v>10.894935582822086</v>
      </c>
      <c r="G32" s="29">
        <f t="shared" si="16"/>
        <v>10.894935582822086</v>
      </c>
      <c r="H32" s="28">
        <v>-78.334270000000004</v>
      </c>
      <c r="I32" s="28">
        <f t="shared" si="17"/>
        <v>149.36925000000002</v>
      </c>
      <c r="J32" s="29">
        <f t="shared" si="18"/>
        <v>-90.681868867865873</v>
      </c>
    </row>
    <row r="33" spans="1:10" ht="36">
      <c r="A33" s="4" t="s">
        <v>39</v>
      </c>
      <c r="B33" s="16" t="s">
        <v>68</v>
      </c>
      <c r="C33" s="28">
        <v>6173</v>
      </c>
      <c r="D33" s="28">
        <v>6173</v>
      </c>
      <c r="E33" s="28">
        <v>1553.1919700000001</v>
      </c>
      <c r="F33" s="29">
        <f>E33/D33*100</f>
        <v>25.161055726551112</v>
      </c>
      <c r="G33" s="29">
        <f t="shared" si="16"/>
        <v>25.161055726551112</v>
      </c>
      <c r="H33" s="28">
        <v>1271.45497</v>
      </c>
      <c r="I33" s="28">
        <f t="shared" si="17"/>
        <v>281.73700000000008</v>
      </c>
      <c r="J33" s="29">
        <f t="shared" si="18"/>
        <v>122.15862980975254</v>
      </c>
    </row>
    <row r="34" spans="1:10" ht="36">
      <c r="A34" s="4" t="s">
        <v>32</v>
      </c>
      <c r="B34" s="21" t="s">
        <v>8</v>
      </c>
      <c r="C34" s="26">
        <f>SUM(C35:C36)</f>
        <v>2730</v>
      </c>
      <c r="D34" s="26">
        <f>SUM(D35:D36)</f>
        <v>2730</v>
      </c>
      <c r="E34" s="26">
        <f>SUM(E35:E38)</f>
        <v>2479.9241400000001</v>
      </c>
      <c r="F34" s="27">
        <f t="shared" ref="F34:F46" si="21">E34/D34*100</f>
        <v>90.839712087912091</v>
      </c>
      <c r="G34" s="27">
        <f t="shared" si="16"/>
        <v>90.839712087912091</v>
      </c>
      <c r="H34" s="26">
        <f>SUM(H35:H38)</f>
        <v>1024.0339199999999</v>
      </c>
      <c r="I34" s="28">
        <f t="shared" si="17"/>
        <v>1455.8902200000002</v>
      </c>
      <c r="J34" s="29">
        <f t="shared" si="18"/>
        <v>242.17206984706135</v>
      </c>
    </row>
    <row r="35" spans="1:10" ht="144">
      <c r="A35" s="4" t="s">
        <v>70</v>
      </c>
      <c r="B35" s="23" t="s">
        <v>69</v>
      </c>
      <c r="C35" s="28">
        <v>672</v>
      </c>
      <c r="D35" s="28">
        <v>672</v>
      </c>
      <c r="E35" s="28">
        <v>532</v>
      </c>
      <c r="F35" s="29">
        <f t="shared" si="21"/>
        <v>79.166666666666657</v>
      </c>
      <c r="G35" s="29">
        <f t="shared" si="16"/>
        <v>79.166666666666657</v>
      </c>
      <c r="H35" s="28">
        <v>38.35</v>
      </c>
      <c r="I35" s="28">
        <f t="shared" si="17"/>
        <v>493.65</v>
      </c>
      <c r="J35" s="29">
        <f t="shared" si="18"/>
        <v>1387.2229465449805</v>
      </c>
    </row>
    <row r="36" spans="1:10" ht="103.15" customHeight="1">
      <c r="A36" s="4" t="s">
        <v>55</v>
      </c>
      <c r="B36" s="23" t="s">
        <v>14</v>
      </c>
      <c r="C36" s="28">
        <v>2058</v>
      </c>
      <c r="D36" s="28">
        <v>2058</v>
      </c>
      <c r="E36" s="28">
        <v>1947.9241400000001</v>
      </c>
      <c r="F36" s="29">
        <f t="shared" si="21"/>
        <v>94.651318756073863</v>
      </c>
      <c r="G36" s="29">
        <f t="shared" si="16"/>
        <v>94.651318756073863</v>
      </c>
      <c r="H36" s="28">
        <v>985.68391999999994</v>
      </c>
      <c r="I36" s="28">
        <f t="shared" si="17"/>
        <v>962.24022000000014</v>
      </c>
      <c r="J36" s="29">
        <f t="shared" si="18"/>
        <v>197.62158035407541</v>
      </c>
    </row>
    <row r="37" spans="1:10" s="8" customFormat="1" ht="19.899999999999999" hidden="1" customHeight="1">
      <c r="A37" s="7"/>
      <c r="B37" s="24"/>
      <c r="C37" s="28"/>
      <c r="D37" s="28"/>
      <c r="E37" s="28"/>
      <c r="F37" s="29"/>
      <c r="G37" s="29"/>
      <c r="H37" s="28"/>
      <c r="I37" s="28"/>
      <c r="J37" s="29"/>
    </row>
    <row r="38" spans="1:10" ht="19.899999999999999" hidden="1" customHeight="1">
      <c r="A38" s="4"/>
      <c r="B38" s="23"/>
      <c r="C38" s="28"/>
      <c r="D38" s="28"/>
      <c r="E38" s="28"/>
      <c r="F38" s="29"/>
      <c r="G38" s="29"/>
      <c r="H38" s="28"/>
      <c r="I38" s="31"/>
      <c r="J38" s="29"/>
    </row>
    <row r="39" spans="1:10" ht="65.45" customHeight="1">
      <c r="A39" s="4" t="s">
        <v>33</v>
      </c>
      <c r="B39" s="21" t="s">
        <v>9</v>
      </c>
      <c r="C39" s="28">
        <v>922</v>
      </c>
      <c r="D39" s="28">
        <v>922</v>
      </c>
      <c r="E39" s="28">
        <v>553.6961</v>
      </c>
      <c r="F39" s="29">
        <f t="shared" si="21"/>
        <v>60.053806941431674</v>
      </c>
      <c r="G39" s="29">
        <f t="shared" si="16"/>
        <v>60.053806941431674</v>
      </c>
      <c r="H39" s="28">
        <v>465.23487</v>
      </c>
      <c r="I39" s="28">
        <f t="shared" ref="I39:I50" si="22">E39-H39</f>
        <v>88.46123</v>
      </c>
      <c r="J39" s="29">
        <f t="shared" ref="J39:J50" si="23">E39/H39*100</f>
        <v>119.01431636025046</v>
      </c>
    </row>
    <row r="40" spans="1:10" ht="55.9" customHeight="1">
      <c r="A40" s="4" t="s">
        <v>34</v>
      </c>
      <c r="B40" s="21" t="s">
        <v>10</v>
      </c>
      <c r="C40" s="28">
        <v>20</v>
      </c>
      <c r="D40" s="28">
        <v>20</v>
      </c>
      <c r="E40" s="28">
        <v>1.07376</v>
      </c>
      <c r="F40" s="29">
        <f t="shared" si="21"/>
        <v>5.3688000000000002</v>
      </c>
      <c r="G40" s="29">
        <f t="shared" si="16"/>
        <v>5.3688000000000002</v>
      </c>
      <c r="H40" s="28">
        <v>61.099310000000003</v>
      </c>
      <c r="I40" s="28">
        <f t="shared" si="22"/>
        <v>-60.025550000000003</v>
      </c>
      <c r="J40" s="29">
        <f t="shared" si="23"/>
        <v>1.7574011883276588</v>
      </c>
    </row>
    <row r="41" spans="1:10" ht="32.450000000000003" customHeight="1">
      <c r="A41" s="3" t="s">
        <v>35</v>
      </c>
      <c r="B41" s="21" t="s">
        <v>11</v>
      </c>
      <c r="C41" s="26">
        <f>SUM(C42:C49)</f>
        <v>953800.11397000006</v>
      </c>
      <c r="D41" s="26">
        <f>SUM(D42:D49)</f>
        <v>953800.11397000006</v>
      </c>
      <c r="E41" s="26">
        <f>SUM(E42:E49)</f>
        <v>109406.68052999998</v>
      </c>
      <c r="F41" s="27">
        <f t="shared" si="21"/>
        <v>11.470608875754564</v>
      </c>
      <c r="G41" s="27">
        <f t="shared" si="16"/>
        <v>11.470608875754564</v>
      </c>
      <c r="H41" s="26">
        <f t="shared" ref="H41" si="24">SUM(H42:H49)</f>
        <v>133591.19077999998</v>
      </c>
      <c r="I41" s="26">
        <f t="shared" si="22"/>
        <v>-24184.510249999992</v>
      </c>
      <c r="J41" s="27">
        <f t="shared" si="23"/>
        <v>81.89662798213439</v>
      </c>
    </row>
    <row r="42" spans="1:10" ht="34.15" customHeight="1">
      <c r="A42" s="4" t="s">
        <v>49</v>
      </c>
      <c r="B42" s="23" t="s">
        <v>50</v>
      </c>
      <c r="C42" s="28">
        <v>83215.7</v>
      </c>
      <c r="D42" s="28">
        <v>83215.7</v>
      </c>
      <c r="E42" s="32">
        <v>20803.8</v>
      </c>
      <c r="F42" s="29">
        <f t="shared" si="21"/>
        <v>24.999849787960684</v>
      </c>
      <c r="G42" s="29">
        <f t="shared" si="16"/>
        <v>24.999849787960684</v>
      </c>
      <c r="H42" s="32">
        <v>15470.1</v>
      </c>
      <c r="I42" s="28">
        <f t="shared" si="22"/>
        <v>5333.6999999999989</v>
      </c>
      <c r="J42" s="29">
        <f t="shared" si="23"/>
        <v>134.47747590513313</v>
      </c>
    </row>
    <row r="43" spans="1:10" ht="63.6" customHeight="1">
      <c r="A43" s="4" t="s">
        <v>36</v>
      </c>
      <c r="B43" s="23" t="s">
        <v>44</v>
      </c>
      <c r="C43" s="28">
        <v>501697.00910000002</v>
      </c>
      <c r="D43" s="28">
        <v>501697.00910000002</v>
      </c>
      <c r="E43" s="32">
        <v>7508.7377800000004</v>
      </c>
      <c r="F43" s="29">
        <f t="shared" si="21"/>
        <v>1.4966678381180727</v>
      </c>
      <c r="G43" s="29">
        <f t="shared" si="16"/>
        <v>1.4966678381180727</v>
      </c>
      <c r="H43" s="28">
        <v>41264.597240000003</v>
      </c>
      <c r="I43" s="28">
        <f t="shared" si="22"/>
        <v>-33755.85946</v>
      </c>
      <c r="J43" s="29">
        <f t="shared" si="23"/>
        <v>18.196561416383762</v>
      </c>
    </row>
    <row r="44" spans="1:10" ht="48" customHeight="1">
      <c r="A44" s="4" t="s">
        <v>37</v>
      </c>
      <c r="B44" s="23" t="s">
        <v>92</v>
      </c>
      <c r="C44" s="28">
        <v>367517.08354000002</v>
      </c>
      <c r="D44" s="28">
        <v>367517.08354000002</v>
      </c>
      <c r="E44" s="32">
        <v>81514.003599999996</v>
      </c>
      <c r="F44" s="29">
        <f t="shared" si="21"/>
        <v>22.179650212403835</v>
      </c>
      <c r="G44" s="29">
        <f t="shared" si="16"/>
        <v>22.179650212403835</v>
      </c>
      <c r="H44" s="28">
        <v>76844.747459999999</v>
      </c>
      <c r="I44" s="28">
        <f t="shared" si="22"/>
        <v>4669.2561399999977</v>
      </c>
      <c r="J44" s="29">
        <f t="shared" si="23"/>
        <v>106.07622029395112</v>
      </c>
    </row>
    <row r="45" spans="1:10" ht="60" customHeight="1">
      <c r="A45" s="4" t="s">
        <v>46</v>
      </c>
      <c r="B45" s="23" t="s">
        <v>56</v>
      </c>
      <c r="C45" s="28">
        <v>104.17</v>
      </c>
      <c r="D45" s="28">
        <v>104.17</v>
      </c>
      <c r="E45" s="32">
        <v>104.17</v>
      </c>
      <c r="F45" s="29">
        <f t="shared" si="21"/>
        <v>100</v>
      </c>
      <c r="G45" s="29">
        <f t="shared" si="16"/>
        <v>100</v>
      </c>
      <c r="H45" s="28">
        <v>0</v>
      </c>
      <c r="I45" s="28">
        <f t="shared" si="22"/>
        <v>104.17</v>
      </c>
      <c r="J45" s="29" t="e">
        <f t="shared" si="23"/>
        <v>#DIV/0!</v>
      </c>
    </row>
    <row r="46" spans="1:10" ht="49.15" customHeight="1">
      <c r="A46" s="4" t="s">
        <v>60</v>
      </c>
      <c r="B46" s="23" t="s">
        <v>61</v>
      </c>
      <c r="C46" s="28">
        <v>608.51633000000004</v>
      </c>
      <c r="D46" s="28">
        <v>608.51633000000004</v>
      </c>
      <c r="E46" s="32">
        <v>298.02828</v>
      </c>
      <c r="F46" s="29">
        <f t="shared" si="21"/>
        <v>48.976217285738244</v>
      </c>
      <c r="G46" s="29">
        <f t="shared" si="16"/>
        <v>48.976217285738244</v>
      </c>
      <c r="H46" s="28">
        <v>0</v>
      </c>
      <c r="I46" s="28">
        <f t="shared" si="22"/>
        <v>298.02828</v>
      </c>
      <c r="J46" s="29" t="e">
        <f t="shared" si="23"/>
        <v>#DIV/0!</v>
      </c>
    </row>
    <row r="47" spans="1:10" ht="39" customHeight="1">
      <c r="A47" s="4" t="s">
        <v>47</v>
      </c>
      <c r="B47" s="23" t="s">
        <v>48</v>
      </c>
      <c r="C47" s="28">
        <v>657.63499999999999</v>
      </c>
      <c r="D47" s="28">
        <v>657.63499999999999</v>
      </c>
      <c r="E47" s="32">
        <v>0</v>
      </c>
      <c r="F47" s="29">
        <v>0</v>
      </c>
      <c r="G47" s="29">
        <v>0</v>
      </c>
      <c r="H47" s="28">
        <v>0</v>
      </c>
      <c r="I47" s="28">
        <f t="shared" si="22"/>
        <v>0</v>
      </c>
      <c r="J47" s="29" t="e">
        <f t="shared" si="23"/>
        <v>#DIV/0!</v>
      </c>
    </row>
    <row r="48" spans="1:10" ht="69.599999999999994" customHeight="1">
      <c r="A48" s="5" t="s">
        <v>64</v>
      </c>
      <c r="B48" s="23" t="s">
        <v>67</v>
      </c>
      <c r="C48" s="28">
        <v>0</v>
      </c>
      <c r="D48" s="28">
        <v>0</v>
      </c>
      <c r="E48" s="28">
        <v>5450.5300699999998</v>
      </c>
      <c r="F48" s="29">
        <v>0</v>
      </c>
      <c r="G48" s="29">
        <v>0</v>
      </c>
      <c r="H48" s="28">
        <v>574.78570999999999</v>
      </c>
      <c r="I48" s="28">
        <f t="shared" si="22"/>
        <v>4875.7443599999997</v>
      </c>
      <c r="J48" s="29">
        <f t="shared" si="23"/>
        <v>948.2716732815087</v>
      </c>
    </row>
    <row r="49" spans="1:10" ht="96" customHeight="1">
      <c r="A49" s="5" t="s">
        <v>40</v>
      </c>
      <c r="B49" s="23" t="s">
        <v>41</v>
      </c>
      <c r="C49" s="28">
        <v>0</v>
      </c>
      <c r="D49" s="28">
        <v>0</v>
      </c>
      <c r="E49" s="28">
        <v>-6272.5892000000003</v>
      </c>
      <c r="F49" s="29">
        <v>0</v>
      </c>
      <c r="G49" s="29">
        <v>0</v>
      </c>
      <c r="H49" s="28">
        <v>-563.03962999999999</v>
      </c>
      <c r="I49" s="28">
        <f t="shared" si="22"/>
        <v>-5709.5495700000001</v>
      </c>
      <c r="J49" s="29">
        <f t="shared" si="23"/>
        <v>1114.0582058140385</v>
      </c>
    </row>
    <row r="50" spans="1:10" ht="25.9" customHeight="1">
      <c r="A50" s="2"/>
      <c r="B50" s="15" t="s">
        <v>51</v>
      </c>
      <c r="C50" s="26">
        <f>SUM(C4,C41)</f>
        <v>1416625.0720000002</v>
      </c>
      <c r="D50" s="26">
        <f>SUM(D4,D41)</f>
        <v>1416625.0720000002</v>
      </c>
      <c r="E50" s="26">
        <f>SUM(E4,E41)</f>
        <v>210805.13988999999</v>
      </c>
      <c r="F50" s="27">
        <f>E50/D50*100</f>
        <v>14.880799730050237</v>
      </c>
      <c r="G50" s="27">
        <f>E50/C50*100</f>
        <v>14.880799730050237</v>
      </c>
      <c r="H50" s="26">
        <f>SUM(H4,H41)</f>
        <v>222923.63398999994</v>
      </c>
      <c r="I50" s="26">
        <f t="shared" si="22"/>
        <v>-12118.494099999953</v>
      </c>
      <c r="J50" s="27">
        <f t="shared" si="23"/>
        <v>94.563836106967656</v>
      </c>
    </row>
  </sheetData>
  <mergeCells count="1">
    <mergeCell ref="A1:J1"/>
  </mergeCells>
  <pageMargins left="0.35433070866141736" right="0.35433070866141736" top="0.39370078740157483" bottom="0.35433070866141736" header="0.35433070866141736" footer="0.51181102362204722"/>
  <pageSetup paperSize="9" scale="49" fitToHeight="2" orientation="landscape" r:id="rId1"/>
  <headerFooter alignWithMargins="0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район</vt:lpstr>
      <vt:lpstr>консолидация</vt:lpstr>
      <vt:lpstr>консолидация!бЮДЖЕТ_2005_НОВ</vt:lpstr>
      <vt:lpstr>район!бЮДЖЕТ_2005_НОВ</vt:lpstr>
      <vt:lpstr>консолидация!бЮДЖЕТ_2005_НОВ.КЛ.</vt:lpstr>
      <vt:lpstr>район!бЮДЖЕТ_2005_НОВ.КЛ.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1</cp:lastModifiedBy>
  <cp:lastPrinted>2022-04-13T11:47:54Z</cp:lastPrinted>
  <dcterms:created xsi:type="dcterms:W3CDTF">2004-12-09T07:13:42Z</dcterms:created>
  <dcterms:modified xsi:type="dcterms:W3CDTF">2022-04-13T11:47:57Z</dcterms:modified>
</cp:coreProperties>
</file>