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130" windowHeight="2760" activeTab="0"/>
  </bookViews>
  <sheets>
    <sheet name="расходы" sheetId="1" r:id="rId1"/>
    <sheet name="Лист1" sheetId="2" r:id="rId2"/>
  </sheets>
  <definedNames>
    <definedName name="_xlnm.Print_Titles" localSheetId="0">'расходы'!$7:$7</definedName>
    <definedName name="_xlnm.Print_Area" localSheetId="0">'расходы'!$A$1:$Y$70</definedName>
  </definedNames>
  <calcPr fullCalcOnLoad="1"/>
</workbook>
</file>

<file path=xl/sharedStrings.xml><?xml version="1.0" encoding="utf-8"?>
<sst xmlns="http://schemas.openxmlformats.org/spreadsheetml/2006/main" count="146" uniqueCount="137">
  <si>
    <t>Наименование расходов</t>
  </si>
  <si>
    <t>Раздел, подраздел</t>
  </si>
  <si>
    <t>Доля в общих расходах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</si>
  <si>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</si>
  <si>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</si>
  <si>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</si>
  <si>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</si>
  <si>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</si>
  <si>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</si>
  <si>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</si>
  <si>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</si>
  <si>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</si>
  <si>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</si>
  <si>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</si>
  <si>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</si>
  <si>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</si>
  <si>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</si>
  <si>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</si>
  <si>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</si>
  <si>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</si>
  <si>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</si>
  <si>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</si>
  <si>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</si>
  <si>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</si>
  <si>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</si>
  <si>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</si>
  <si>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</si>
  <si>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</si>
  <si>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</si>
  <si>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</si>
  <si>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</si>
  <si>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</si>
  <si>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</si>
  <si>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</si>
  <si>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</si>
  <si>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</si>
  <si>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</si>
  <si>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</si>
  <si>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</si>
  <si>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</si>
  <si>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</si>
  <si>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</si>
  <si>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</si>
  <si>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</si>
  <si>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</si>
  <si>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</si>
  <si>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</si>
  <si>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</si>
  <si>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</si>
  <si>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</si>
  <si>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</si>
  <si>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</si>
  <si>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</si>
  <si>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</si>
  <si>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</si>
  <si>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</si>
  <si>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</si>
  <si>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</si>
  <si>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</si>
  <si>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</si>
  <si>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</si>
  <si>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</si>
  <si>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</si>
  <si>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</si>
  <si>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</si>
  <si>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</si>
  <si>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</si>
  <si>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</si>
  <si>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</si>
  <si>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</si>
  <si>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</si>
  <si>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</si>
  <si>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</si>
  <si>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</si>
  <si>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</si>
  <si>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</si>
  <si>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</si>
  <si>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</si>
  <si>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</si>
  <si>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</si>
  <si>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</si>
  <si>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</si>
  <si>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</si>
  <si>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</si>
  <si>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</si>
  <si>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</si>
  <si>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</si>
  <si>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</si>
  <si>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</si>
  <si>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</si>
  <si>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</si>
  <si>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</si>
  <si>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</si>
  <si>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</si>
  <si>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</si>
  <si>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</si>
  <si>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</si>
  <si>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</si>
  <si>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ИТОГО РАСХОДОВ</t>
  </si>
  <si>
    <t>Амбулаторная помощь</t>
  </si>
  <si>
    <t>Скорая медицинская помощь</t>
  </si>
  <si>
    <t>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</si>
  <si>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</si>
  <si>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</si>
  <si>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</si>
  <si>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>Санитарно-эпидемиологическое благополучие</t>
  </si>
  <si>
    <t>0902</t>
  </si>
  <si>
    <t>0904</t>
  </si>
  <si>
    <t>0907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</si>
  <si>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</si>
  <si>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</si>
  <si>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</si>
  <si>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Водное хозяйство</t>
  </si>
  <si>
    <t>0406</t>
  </si>
  <si>
    <t>Иные дотации</t>
  </si>
  <si>
    <t>1402</t>
  </si>
  <si>
    <t>%</t>
  </si>
  <si>
    <t>тыс.руб.</t>
  </si>
  <si>
    <t>Доля расходов в разделе</t>
  </si>
  <si>
    <t>доли в общих расходах</t>
  </si>
  <si>
    <t>доли в разделе</t>
  </si>
  <si>
    <t xml:space="preserve">                   Приложение 2  к заключению      </t>
  </si>
  <si>
    <t>Дополнительное образование детей</t>
  </si>
  <si>
    <t>0703</t>
  </si>
  <si>
    <t xml:space="preserve">Молодежная политика </t>
  </si>
  <si>
    <t>Другие вопросы в области физической культуры и спорта</t>
  </si>
  <si>
    <t>Исполнение 2019 год</t>
  </si>
  <si>
    <t xml:space="preserve">Исполнение 2018 года </t>
  </si>
  <si>
    <t>Утверждено решением № 276 от 11.12.2019 г</t>
  </si>
  <si>
    <t>Утверждено решением № 408 от 29.12.2020 г</t>
  </si>
  <si>
    <t>изменение в 2020 году</t>
  </si>
  <si>
    <t>Исполнение 2020 год</t>
  </si>
  <si>
    <t>Отклонения от уровня 2019 г. (тыс.руб.)</t>
  </si>
  <si>
    <t>% исполнения к уровню 2019 г.</t>
  </si>
  <si>
    <t>отклонение от решения № 408 от 29.12.2020 г (тыс.руб.)</t>
  </si>
  <si>
    <t xml:space="preserve">% исполнения от решения № 408 от 29.12.2020 </t>
  </si>
  <si>
    <t>Анализ планирования и исполнения расходов районного бюджета в 2018-2020 годах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</si>
</sst>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172" fontId="5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vertical="top" wrapText="1"/>
    </xf>
    <xf numFmtId="172" fontId="5" fillId="0" borderId="17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workbookViewId="0" topLeftCell="A1">
      <selection activeCell="A2" sqref="A2:R2"/>
    </sheetView>
  </sheetViews>
  <sheetFormatPr defaultColWidth="9.140625" defaultRowHeight="12.75"/>
  <cols>
    <col min="1" max="1" width="27.57421875" style="2" customWidth="1"/>
    <col min="2" max="2" width="6.421875" style="2" customWidth="1"/>
    <col min="3" max="3" width="9.421875" style="2" customWidth="1"/>
    <col min="4" max="5" width="7.28125" style="2" customWidth="1"/>
    <col min="6" max="6" width="9.00390625" style="2" customWidth="1"/>
    <col min="7" max="7" width="7.00390625" style="2" customWidth="1"/>
    <col min="8" max="8" width="7.8515625" style="2" customWidth="1"/>
    <col min="9" max="9" width="9.28125" style="2" customWidth="1"/>
    <col min="10" max="10" width="7.421875" style="2" customWidth="1"/>
    <col min="11" max="11" width="7.00390625" style="2" customWidth="1"/>
    <col min="12" max="12" width="9.28125" style="2" customWidth="1"/>
    <col min="13" max="13" width="7.421875" style="2" customWidth="1"/>
    <col min="14" max="14" width="7.28125" style="2" customWidth="1"/>
    <col min="15" max="15" width="8.8515625" style="2" customWidth="1"/>
    <col min="16" max="16" width="7.57421875" style="2" customWidth="1"/>
    <col min="17" max="17" width="6.8515625" style="2" customWidth="1"/>
    <col min="18" max="18" width="6.7109375" style="2" customWidth="1"/>
    <col min="19" max="19" width="9.00390625" style="2" customWidth="1"/>
    <col min="20" max="20" width="7.28125" style="2" customWidth="1"/>
    <col min="21" max="21" width="7.140625" style="2" customWidth="1"/>
    <col min="22" max="22" width="9.28125" style="2" customWidth="1"/>
    <col min="23" max="23" width="8.8515625" style="2" customWidth="1"/>
    <col min="24" max="24" width="9.57421875" style="2" customWidth="1"/>
    <col min="25" max="25" width="9.421875" style="2" customWidth="1"/>
    <col min="26" max="26" width="12.421875" style="2" customWidth="1"/>
  </cols>
  <sheetData>
    <row r="1" spans="1:24" ht="12.75">
      <c r="A1" s="1"/>
      <c r="F1" s="3"/>
      <c r="G1" s="3"/>
      <c r="H1" s="3"/>
      <c r="I1" s="3"/>
      <c r="J1" s="3"/>
      <c r="K1" s="3"/>
      <c r="L1" s="3"/>
      <c r="M1" s="3"/>
      <c r="N1" s="3"/>
      <c r="O1" s="3"/>
      <c r="T1" s="12"/>
      <c r="U1" s="36" t="s">
        <v>121</v>
      </c>
      <c r="V1" s="37"/>
      <c r="W1" s="37"/>
      <c r="X1" s="37"/>
    </row>
    <row r="2" spans="1:26" ht="18.75">
      <c r="A2" s="38" t="s">
        <v>136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7"/>
      <c r="T2" s="7"/>
      <c r="U2" s="7"/>
      <c r="V2" s="7"/>
      <c r="W2" s="7"/>
      <c r="X2" s="7"/>
      <c r="Y2" s="7"/>
      <c r="Z2" s="7"/>
    </row>
    <row r="3" spans="1:26" ht="15.75">
      <c r="A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W3" s="2" t="s">
        <v>117</v>
      </c>
      <c r="X3" s="24"/>
      <c r="Y3" s="24"/>
      <c r="Z3" s="25"/>
    </row>
    <row r="4" spans="1:26" ht="12.75">
      <c r="A4" s="26" t="s">
        <v>0</v>
      </c>
      <c r="B4" s="26" t="s">
        <v>1</v>
      </c>
      <c r="C4" s="30" t="s">
        <v>127</v>
      </c>
      <c r="D4" s="30" t="s">
        <v>2</v>
      </c>
      <c r="E4" s="27" t="s">
        <v>118</v>
      </c>
      <c r="F4" s="27" t="s">
        <v>126</v>
      </c>
      <c r="G4" s="30" t="s">
        <v>2</v>
      </c>
      <c r="H4" s="27" t="s">
        <v>118</v>
      </c>
      <c r="I4" s="30" t="s">
        <v>128</v>
      </c>
      <c r="J4" s="30" t="s">
        <v>2</v>
      </c>
      <c r="K4" s="27" t="s">
        <v>118</v>
      </c>
      <c r="L4" s="27" t="s">
        <v>129</v>
      </c>
      <c r="M4" s="30" t="s">
        <v>2</v>
      </c>
      <c r="N4" s="27" t="s">
        <v>118</v>
      </c>
      <c r="O4" s="32" t="s">
        <v>130</v>
      </c>
      <c r="P4" s="33"/>
      <c r="Q4" s="34"/>
      <c r="R4" s="35"/>
      <c r="S4" s="27" t="s">
        <v>131</v>
      </c>
      <c r="T4" s="30" t="s">
        <v>2</v>
      </c>
      <c r="U4" s="27" t="s">
        <v>118</v>
      </c>
      <c r="V4" s="31" t="s">
        <v>132</v>
      </c>
      <c r="W4" s="31" t="s">
        <v>133</v>
      </c>
      <c r="X4" s="31" t="s">
        <v>134</v>
      </c>
      <c r="Y4" s="31" t="s">
        <v>135</v>
      </c>
      <c r="Z4" s="8"/>
    </row>
    <row r="5" spans="1:26" ht="12.75">
      <c r="A5" s="26"/>
      <c r="B5" s="26"/>
      <c r="C5" s="30"/>
      <c r="D5" s="30"/>
      <c r="E5" s="28"/>
      <c r="F5" s="28"/>
      <c r="G5" s="30"/>
      <c r="H5" s="28"/>
      <c r="I5" s="30"/>
      <c r="J5" s="30"/>
      <c r="K5" s="28"/>
      <c r="L5" s="28"/>
      <c r="M5" s="30"/>
      <c r="N5" s="28"/>
      <c r="O5" s="27" t="s">
        <v>117</v>
      </c>
      <c r="P5" s="27" t="s">
        <v>119</v>
      </c>
      <c r="Q5" s="27" t="s">
        <v>120</v>
      </c>
      <c r="R5" s="13" t="s">
        <v>116</v>
      </c>
      <c r="S5" s="28"/>
      <c r="T5" s="30"/>
      <c r="U5" s="28"/>
      <c r="V5" s="28"/>
      <c r="W5" s="28"/>
      <c r="X5" s="28"/>
      <c r="Y5" s="28"/>
      <c r="Z5" s="8"/>
    </row>
    <row r="6" spans="1:26" ht="38.25" customHeight="1">
      <c r="A6" s="26"/>
      <c r="B6" s="26"/>
      <c r="C6" s="30"/>
      <c r="D6" s="30"/>
      <c r="E6" s="29"/>
      <c r="F6" s="29"/>
      <c r="G6" s="30"/>
      <c r="H6" s="29"/>
      <c r="I6" s="30"/>
      <c r="J6" s="30"/>
      <c r="K6" s="29"/>
      <c r="L6" s="29"/>
      <c r="M6" s="30"/>
      <c r="N6" s="29"/>
      <c r="O6" s="29"/>
      <c r="P6" s="29"/>
      <c r="Q6" s="29"/>
      <c r="R6" s="13"/>
      <c r="S6" s="29"/>
      <c r="T6" s="30"/>
      <c r="U6" s="29"/>
      <c r="V6" s="29"/>
      <c r="W6" s="29"/>
      <c r="X6" s="29"/>
      <c r="Y6" s="29"/>
      <c r="Z6" s="8"/>
    </row>
    <row r="7" spans="1:26" ht="12.7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9"/>
    </row>
    <row r="8" spans="1:26" ht="22.5">
      <c r="A8" s="14" t="s">
        <v>3</v>
      </c>
      <c r="B8" s="20" t="s">
        <v>4</v>
      </c>
      <c r="C8" s="16">
        <f>SUM(C9:C16)</f>
        <v>47246.5</v>
      </c>
      <c r="D8" s="16">
        <f>C8/C70*100</f>
        <v>6.494874923499139</v>
      </c>
      <c r="E8" s="16">
        <v>100</v>
      </c>
      <c r="F8" s="16">
        <f>SUM(F9:F16)</f>
        <v>61358.40000000001</v>
      </c>
      <c r="G8" s="16">
        <f>F8/F70*100</f>
        <v>6.521056408927663</v>
      </c>
      <c r="H8" s="16">
        <v>100</v>
      </c>
      <c r="I8" s="17">
        <f>SUM(I9:I16)</f>
        <v>75192.6</v>
      </c>
      <c r="J8" s="16">
        <f>I8/I70*100</f>
        <v>7.759377826530914</v>
      </c>
      <c r="K8" s="16">
        <v>100</v>
      </c>
      <c r="L8" s="17">
        <f>SUM(L9:L16)</f>
        <v>70063.6</v>
      </c>
      <c r="M8" s="16">
        <f>L8/L70*100</f>
        <v>6.374684250525867</v>
      </c>
      <c r="N8" s="16">
        <v>100</v>
      </c>
      <c r="O8" s="17">
        <f>SUM(O9:O16)</f>
        <v>-5128.999999999998</v>
      </c>
      <c r="P8" s="16">
        <f>M8-J8</f>
        <v>-1.3846935760050467</v>
      </c>
      <c r="Q8" s="16">
        <v>100</v>
      </c>
      <c r="R8" s="16">
        <f>(L8/I8*100)-100</f>
        <v>-6.821149953585859</v>
      </c>
      <c r="S8" s="16">
        <f>SUM(S9:S16)</f>
        <v>67131</v>
      </c>
      <c r="T8" s="16">
        <f>S8/S70*100</f>
        <v>6.266524877723841</v>
      </c>
      <c r="U8" s="16">
        <v>100</v>
      </c>
      <c r="V8" s="16">
        <f>SUM(V9:V16)</f>
        <v>5772.5999999999985</v>
      </c>
      <c r="W8" s="16">
        <f>S8/F8*100</f>
        <v>109.4080028162403</v>
      </c>
      <c r="X8" s="16">
        <f>SUM(X9:X16)</f>
        <v>-2932.6000000000035</v>
      </c>
      <c r="Y8" s="16">
        <f>S8/L8*100</f>
        <v>95.81437436843096</v>
      </c>
      <c r="Z8" s="10"/>
    </row>
    <row r="9" spans="1:26" ht="45.75">
      <c r="A9" s="15" t="s">
        <v>101</v>
      </c>
      <c r="B9" s="21" t="s">
        <v>102</v>
      </c>
      <c r="C9" s="18">
        <v>1495.8</v>
      </c>
      <c r="D9" s="18">
        <f>C9/C70*100</f>
        <v>0.2056244147306152</v>
      </c>
      <c r="E9" s="18">
        <f>C9/C8*100</f>
        <v>3.1659488004402445</v>
      </c>
      <c r="F9" s="18">
        <v>2074.9</v>
      </c>
      <c r="G9" s="18">
        <f>F9/F70*100</f>
        <v>0.22051650536656767</v>
      </c>
      <c r="H9" s="18">
        <f>F9/F8*100</f>
        <v>3.3816070823228768</v>
      </c>
      <c r="I9" s="19">
        <v>1939.6</v>
      </c>
      <c r="J9" s="18">
        <f>I9/I70*100</f>
        <v>0.2001538613153337</v>
      </c>
      <c r="K9" s="18">
        <f>I9/I8*100</f>
        <v>2.579509153826307</v>
      </c>
      <c r="L9" s="19">
        <v>2102.7</v>
      </c>
      <c r="M9" s="18">
        <f>L9/L70*100</f>
        <v>0.19131258704349674</v>
      </c>
      <c r="N9" s="18">
        <f>L9/L8*100</f>
        <v>3.0011304015209035</v>
      </c>
      <c r="O9" s="19">
        <f>L9-I9</f>
        <v>163.0999999999999</v>
      </c>
      <c r="P9" s="18">
        <f>M9-J9</f>
        <v>-0.008841274271836952</v>
      </c>
      <c r="Q9" s="18">
        <f>N9-K9</f>
        <v>0.4216212476945964</v>
      </c>
      <c r="R9" s="18">
        <f aca="true" t="shared" si="0" ref="R9:R70">(L9/I9*100)-100</f>
        <v>8.408950299030721</v>
      </c>
      <c r="S9" s="18">
        <v>2102.7</v>
      </c>
      <c r="T9" s="18">
        <f>S9/S70*100</f>
        <v>0.19628222222803052</v>
      </c>
      <c r="U9" s="18">
        <f>S9/S8*100</f>
        <v>3.1322339902578538</v>
      </c>
      <c r="V9" s="18">
        <f>S9-F9</f>
        <v>27.799999999999727</v>
      </c>
      <c r="W9" s="18">
        <f>S9/F9*100</f>
        <v>101.33982360595691</v>
      </c>
      <c r="X9" s="18">
        <f>S9-L9</f>
        <v>0</v>
      </c>
      <c r="Y9" s="18">
        <f aca="true" t="shared" si="1" ref="Y9:Y70">S9/L9*100</f>
        <v>100</v>
      </c>
      <c r="Z9" s="11"/>
    </row>
    <row r="10" spans="1:26" ht="57">
      <c r="A10" s="15" t="s">
        <v>5</v>
      </c>
      <c r="B10" s="22" t="s">
        <v>6</v>
      </c>
      <c r="C10" s="18">
        <v>954.5</v>
      </c>
      <c r="D10" s="18">
        <f>C10/C70*100</f>
        <v>0.13121306582455694</v>
      </c>
      <c r="E10" s="18">
        <f>C10/C8*100</f>
        <v>2.0202554686590544</v>
      </c>
      <c r="F10" s="18">
        <v>2486</v>
      </c>
      <c r="G10" s="18">
        <f>F10/F70*100</f>
        <v>0.26420744727036827</v>
      </c>
      <c r="H10" s="18">
        <f>F10/F8*100</f>
        <v>4.051604996218936</v>
      </c>
      <c r="I10" s="19">
        <v>2683.2</v>
      </c>
      <c r="J10" s="18">
        <f>I10/I70*100</f>
        <v>0.2768884515783168</v>
      </c>
      <c r="K10" s="18">
        <f>I10/I8*100</f>
        <v>3.568436255695374</v>
      </c>
      <c r="L10" s="19">
        <v>2410.9</v>
      </c>
      <c r="M10" s="18">
        <f>L10/L70*100</f>
        <v>0.21935393356311708</v>
      </c>
      <c r="N10" s="18">
        <f>L10/L8*100</f>
        <v>3.441016447913039</v>
      </c>
      <c r="O10" s="19">
        <f aca="true" t="shared" si="2" ref="O10:O16">L10-I10</f>
        <v>-272.2999999999997</v>
      </c>
      <c r="P10" s="18">
        <f aca="true" t="shared" si="3" ref="P10:P16">M10-J10</f>
        <v>-0.05753451801519974</v>
      </c>
      <c r="Q10" s="18">
        <f aca="true" t="shared" si="4" ref="Q10:Q15">N10-K10</f>
        <v>-0.12741980778233497</v>
      </c>
      <c r="R10" s="18">
        <f t="shared" si="0"/>
        <v>-10.148330351818714</v>
      </c>
      <c r="S10" s="18">
        <v>2410.9</v>
      </c>
      <c r="T10" s="18">
        <f>S10/S70*100</f>
        <v>0.2250519853376891</v>
      </c>
      <c r="U10" s="18">
        <f>S10/S8*100</f>
        <v>3.5913363423753557</v>
      </c>
      <c r="V10" s="18">
        <f aca="true" t="shared" si="5" ref="V10:V16">S10-F10</f>
        <v>-75.09999999999991</v>
      </c>
      <c r="W10" s="18">
        <f aca="true" t="shared" si="6" ref="W10:W70">S10/F10*100</f>
        <v>96.97908286403862</v>
      </c>
      <c r="X10" s="18">
        <f aca="true" t="shared" si="7" ref="X10:X16">S10-L10</f>
        <v>0</v>
      </c>
      <c r="Y10" s="18">
        <f t="shared" si="1"/>
        <v>100</v>
      </c>
      <c r="Z10" s="11"/>
    </row>
    <row r="11" spans="1:26" ht="68.25">
      <c r="A11" s="15" t="s">
        <v>7</v>
      </c>
      <c r="B11" s="22" t="s">
        <v>8</v>
      </c>
      <c r="C11" s="18">
        <v>23907.4</v>
      </c>
      <c r="D11" s="18">
        <f>C11/C70*100</f>
        <v>3.286498952220023</v>
      </c>
      <c r="E11" s="18">
        <f>C11/C8*100</f>
        <v>50.60142021102092</v>
      </c>
      <c r="F11" s="18">
        <v>26930</v>
      </c>
      <c r="G11" s="18">
        <f>F11/F70*100</f>
        <v>2.862070215201536</v>
      </c>
      <c r="H11" s="18">
        <f>F11/F8*100</f>
        <v>43.88967117786643</v>
      </c>
      <c r="I11" s="19">
        <v>31869.5</v>
      </c>
      <c r="J11" s="18">
        <f>I11/I70*100</f>
        <v>3.2887211194004053</v>
      </c>
      <c r="K11" s="18">
        <f>I11/I8*100</f>
        <v>42.38382500405625</v>
      </c>
      <c r="L11" s="19">
        <v>31885.9</v>
      </c>
      <c r="M11" s="18">
        <f>L11/L70*100</f>
        <v>2.9011147663528956</v>
      </c>
      <c r="N11" s="18">
        <f>L11/L8*100</f>
        <v>45.50993668609663</v>
      </c>
      <c r="O11" s="19">
        <f t="shared" si="2"/>
        <v>16.400000000001455</v>
      </c>
      <c r="P11" s="18">
        <f t="shared" si="3"/>
        <v>-0.3876063530475098</v>
      </c>
      <c r="Q11" s="18">
        <f t="shared" si="4"/>
        <v>3.1261116820403814</v>
      </c>
      <c r="R11" s="18">
        <f t="shared" si="0"/>
        <v>0.051459859740504044</v>
      </c>
      <c r="S11" s="18">
        <v>31883.5</v>
      </c>
      <c r="T11" s="18">
        <f>S11/S70*100</f>
        <v>2.976251596712518</v>
      </c>
      <c r="U11" s="18">
        <f>S11/S8*100</f>
        <v>47.49445114775588</v>
      </c>
      <c r="V11" s="18">
        <f t="shared" si="5"/>
        <v>4953.5</v>
      </c>
      <c r="W11" s="18">
        <f t="shared" si="6"/>
        <v>118.39398440401038</v>
      </c>
      <c r="X11" s="18">
        <f t="shared" si="7"/>
        <v>-2.400000000001455</v>
      </c>
      <c r="Y11" s="18">
        <f t="shared" si="1"/>
        <v>99.99247316211867</v>
      </c>
      <c r="Z11" s="11"/>
    </row>
    <row r="12" spans="1:26" ht="15.75">
      <c r="A12" s="15" t="s">
        <v>9</v>
      </c>
      <c r="B12" s="22" t="s">
        <v>10</v>
      </c>
      <c r="C12" s="18">
        <v>22.8</v>
      </c>
      <c r="D12" s="18">
        <f>C12/C70*100</f>
        <v>0.0031342670516499717</v>
      </c>
      <c r="E12" s="18">
        <f>C12/C8*100</f>
        <v>0.04825754288677468</v>
      </c>
      <c r="F12" s="18">
        <v>6</v>
      </c>
      <c r="G12" s="18">
        <f>F12/F70*100</f>
        <v>0.0006376688188343563</v>
      </c>
      <c r="H12" s="18">
        <f>F12/F8*100</f>
        <v>0.009778612219353828</v>
      </c>
      <c r="I12" s="19">
        <v>10.5</v>
      </c>
      <c r="J12" s="18">
        <f>I12/I70*100</f>
        <v>0.0010835303896736459</v>
      </c>
      <c r="K12" s="18">
        <f>I12/I8*100</f>
        <v>0.013964140088253363</v>
      </c>
      <c r="L12" s="19">
        <v>10.5</v>
      </c>
      <c r="M12" s="18">
        <f>L12/L70*100</f>
        <v>0.0009553346478131525</v>
      </c>
      <c r="N12" s="18">
        <f>L12/L8*100</f>
        <v>0.014986383799861839</v>
      </c>
      <c r="O12" s="19">
        <f t="shared" si="2"/>
        <v>0</v>
      </c>
      <c r="P12" s="18">
        <f t="shared" si="3"/>
        <v>-0.0001281957418604934</v>
      </c>
      <c r="Q12" s="18">
        <f t="shared" si="4"/>
        <v>0.001022243711608476</v>
      </c>
      <c r="R12" s="18">
        <f t="shared" si="0"/>
        <v>0</v>
      </c>
      <c r="S12" s="18">
        <v>10.5</v>
      </c>
      <c r="T12" s="18">
        <f>S12/S70*100</f>
        <v>0.0009801509171038763</v>
      </c>
      <c r="U12" s="18">
        <f>S12/S8*100</f>
        <v>0.015641060016981723</v>
      </c>
      <c r="V12" s="18">
        <f t="shared" si="5"/>
        <v>4.5</v>
      </c>
      <c r="W12" s="18">
        <f t="shared" si="6"/>
        <v>175</v>
      </c>
      <c r="X12" s="18">
        <f t="shared" si="7"/>
        <v>0</v>
      </c>
      <c r="Y12" s="18">
        <f t="shared" si="1"/>
        <v>100</v>
      </c>
      <c r="Z12" s="11"/>
    </row>
    <row r="13" spans="1:26" ht="46.5" customHeight="1">
      <c r="A13" s="15" t="s">
        <v>11</v>
      </c>
      <c r="B13" s="22" t="s">
        <v>12</v>
      </c>
      <c r="C13" s="18">
        <v>5177.5</v>
      </c>
      <c r="D13" s="18">
        <f>C13/C70*100</f>
        <v>0.7117398096455144</v>
      </c>
      <c r="E13" s="18">
        <f>C13/C8*100</f>
        <v>10.958483697205084</v>
      </c>
      <c r="F13" s="18">
        <v>6274.8</v>
      </c>
      <c r="G13" s="18">
        <f>F13/F70*100</f>
        <v>0.6668740507369698</v>
      </c>
      <c r="H13" s="18">
        <f>F13/F8*100</f>
        <v>10.226472659000233</v>
      </c>
      <c r="I13" s="19">
        <v>6833.1</v>
      </c>
      <c r="J13" s="18">
        <f>I13/I70*100</f>
        <v>0.7051306195884753</v>
      </c>
      <c r="K13" s="18">
        <f>I13/I8*100</f>
        <v>9.087463394004198</v>
      </c>
      <c r="L13" s="19">
        <v>7557.1</v>
      </c>
      <c r="M13" s="18">
        <f>L13/L70*100</f>
        <v>0.6875770920941691</v>
      </c>
      <c r="N13" s="18">
        <f>L13/L8*100</f>
        <v>10.786057239422467</v>
      </c>
      <c r="O13" s="19">
        <f t="shared" si="2"/>
        <v>724</v>
      </c>
      <c r="P13" s="18">
        <f t="shared" si="3"/>
        <v>-0.017553527494306276</v>
      </c>
      <c r="Q13" s="18">
        <f t="shared" si="4"/>
        <v>1.6985938454182694</v>
      </c>
      <c r="R13" s="18">
        <f t="shared" si="0"/>
        <v>10.595483748225547</v>
      </c>
      <c r="S13" s="18">
        <v>7557.1</v>
      </c>
      <c r="T13" s="18">
        <f>S13/S70*100</f>
        <v>0.7054379519662576</v>
      </c>
      <c r="U13" s="18">
        <f>S13/S8*100</f>
        <v>11.257243300412627</v>
      </c>
      <c r="V13" s="18">
        <f t="shared" si="5"/>
        <v>1282.3000000000002</v>
      </c>
      <c r="W13" s="18">
        <f t="shared" si="6"/>
        <v>120.43571109836171</v>
      </c>
      <c r="X13" s="18">
        <f t="shared" si="7"/>
        <v>0</v>
      </c>
      <c r="Y13" s="18">
        <f t="shared" si="1"/>
        <v>100</v>
      </c>
      <c r="Z13" s="11"/>
    </row>
    <row r="14" spans="1:26" ht="23.25">
      <c r="A14" s="15" t="s">
        <v>13</v>
      </c>
      <c r="B14" s="22" t="s">
        <v>14</v>
      </c>
      <c r="C14" s="18"/>
      <c r="D14" s="18"/>
      <c r="E14" s="18"/>
      <c r="F14" s="18"/>
      <c r="G14" s="18"/>
      <c r="H14" s="18"/>
      <c r="I14" s="19"/>
      <c r="J14" s="18"/>
      <c r="K14" s="18"/>
      <c r="L14" s="19"/>
      <c r="M14" s="18"/>
      <c r="N14" s="18"/>
      <c r="O14" s="19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1"/>
    </row>
    <row r="15" spans="1:26" ht="15.75">
      <c r="A15" s="15" t="s">
        <v>15</v>
      </c>
      <c r="B15" s="22" t="s">
        <v>16</v>
      </c>
      <c r="C15" s="18"/>
      <c r="D15" s="18">
        <f>C15/C70*100</f>
        <v>0</v>
      </c>
      <c r="E15" s="18">
        <f>C15/C8*100</f>
        <v>0</v>
      </c>
      <c r="F15" s="18">
        <v>0</v>
      </c>
      <c r="G15" s="18">
        <f>F15/F70*100</f>
        <v>0</v>
      </c>
      <c r="H15" s="18">
        <f>F15/F8*100</f>
        <v>0</v>
      </c>
      <c r="I15" s="19">
        <v>3000</v>
      </c>
      <c r="J15" s="18">
        <f>I15/I70*100</f>
        <v>0.3095801113353274</v>
      </c>
      <c r="K15" s="18">
        <f>I15/I8*100</f>
        <v>3.9897543109295324</v>
      </c>
      <c r="L15" s="19">
        <v>2930.1</v>
      </c>
      <c r="M15" s="18">
        <f>L15/L70*100</f>
        <v>0.26659295729117316</v>
      </c>
      <c r="N15" s="18">
        <f>L15/L8*100</f>
        <v>4.182057444950017</v>
      </c>
      <c r="O15" s="19">
        <f t="shared" si="2"/>
        <v>-69.90000000000009</v>
      </c>
      <c r="P15" s="18">
        <f t="shared" si="3"/>
        <v>-0.04298715404415426</v>
      </c>
      <c r="Q15" s="18">
        <f t="shared" si="4"/>
        <v>0.19230313402048438</v>
      </c>
      <c r="R15" s="18">
        <f t="shared" si="0"/>
        <v>-2.3299999999999983</v>
      </c>
      <c r="S15" s="18">
        <v>0</v>
      </c>
      <c r="T15" s="18">
        <f>S15/S70*100</f>
        <v>0</v>
      </c>
      <c r="U15" s="18">
        <f>S15/S8*100</f>
        <v>0</v>
      </c>
      <c r="V15" s="18">
        <f t="shared" si="5"/>
        <v>0</v>
      </c>
      <c r="W15" s="18" t="e">
        <f t="shared" si="6"/>
        <v>#DIV/0!</v>
      </c>
      <c r="X15" s="18">
        <f t="shared" si="7"/>
        <v>-2930.1</v>
      </c>
      <c r="Y15" s="19">
        <f t="shared" si="1"/>
        <v>0</v>
      </c>
      <c r="Z15" s="11"/>
    </row>
    <row r="16" spans="1:26" ht="23.25">
      <c r="A16" s="15" t="s">
        <v>17</v>
      </c>
      <c r="B16" s="22" t="s">
        <v>18</v>
      </c>
      <c r="C16" s="18">
        <v>15688.5</v>
      </c>
      <c r="D16" s="18">
        <f>C16/C70</f>
        <v>0.021566644140267797</v>
      </c>
      <c r="E16" s="18">
        <f>C16/C8*100</f>
        <v>33.20563427978792</v>
      </c>
      <c r="F16" s="18">
        <v>23586.7</v>
      </c>
      <c r="G16" s="18">
        <f>F16/F70</f>
        <v>0.025067505215333855</v>
      </c>
      <c r="H16" s="18">
        <f>F16/F8*100</f>
        <v>38.44086547237215</v>
      </c>
      <c r="I16" s="19">
        <v>28856.7</v>
      </c>
      <c r="J16" s="18">
        <f>I16/I70</f>
        <v>0.029778201329233808</v>
      </c>
      <c r="K16" s="18">
        <f>I16/I8*100</f>
        <v>38.377047741400084</v>
      </c>
      <c r="L16" s="19">
        <v>23166.4</v>
      </c>
      <c r="M16" s="18">
        <f>L16/L70</f>
        <v>0.021077775795332016</v>
      </c>
      <c r="N16" s="18">
        <f>L16/L8*100</f>
        <v>33.06481539629708</v>
      </c>
      <c r="O16" s="19">
        <f t="shared" si="2"/>
        <v>-5690.299999999999</v>
      </c>
      <c r="P16" s="18">
        <f t="shared" si="3"/>
        <v>-0.008700425533901792</v>
      </c>
      <c r="Q16" s="18">
        <f>N16-K16</f>
        <v>-5.312232345103006</v>
      </c>
      <c r="R16" s="18">
        <f t="shared" si="0"/>
        <v>-19.719164006972377</v>
      </c>
      <c r="S16" s="18">
        <v>23166.3</v>
      </c>
      <c r="T16" s="18">
        <f>S16/S70</f>
        <v>0.02162520970562241</v>
      </c>
      <c r="U16" s="18">
        <f>S16/S8*100</f>
        <v>34.5090941591813</v>
      </c>
      <c r="V16" s="18">
        <f t="shared" si="5"/>
        <v>-420.40000000000146</v>
      </c>
      <c r="W16" s="18">
        <f t="shared" si="6"/>
        <v>98.21763960197907</v>
      </c>
      <c r="X16" s="18">
        <f t="shared" si="7"/>
        <v>-0.10000000000218279</v>
      </c>
      <c r="Y16" s="18">
        <f t="shared" si="1"/>
        <v>99.99956834035498</v>
      </c>
      <c r="Z16" s="11"/>
    </row>
    <row r="17" spans="1:26" ht="15.75">
      <c r="A17" s="14" t="s">
        <v>19</v>
      </c>
      <c r="B17" s="20" t="s">
        <v>20</v>
      </c>
      <c r="C17" s="16"/>
      <c r="D17" s="16"/>
      <c r="E17" s="16"/>
      <c r="F17" s="16"/>
      <c r="G17" s="16"/>
      <c r="H17" s="16"/>
      <c r="I17" s="17"/>
      <c r="J17" s="16"/>
      <c r="K17" s="16"/>
      <c r="L17" s="17"/>
      <c r="M17" s="16"/>
      <c r="N17" s="16"/>
      <c r="O17" s="17"/>
      <c r="P17" s="18"/>
      <c r="Q17" s="16"/>
      <c r="R17" s="16"/>
      <c r="S17" s="16"/>
      <c r="T17" s="16"/>
      <c r="U17" s="16"/>
      <c r="V17" s="16"/>
      <c r="W17" s="18"/>
      <c r="X17" s="16"/>
      <c r="Y17" s="16"/>
      <c r="Z17" s="10"/>
    </row>
    <row r="18" spans="1:26" ht="23.25">
      <c r="A18" s="15" t="s">
        <v>21</v>
      </c>
      <c r="B18" s="22" t="s">
        <v>22</v>
      </c>
      <c r="C18" s="18"/>
      <c r="D18" s="18"/>
      <c r="E18" s="18"/>
      <c r="F18" s="18"/>
      <c r="G18" s="18"/>
      <c r="H18" s="18"/>
      <c r="I18" s="19"/>
      <c r="J18" s="18"/>
      <c r="K18" s="18"/>
      <c r="L18" s="19"/>
      <c r="M18" s="18"/>
      <c r="N18" s="18"/>
      <c r="O18" s="19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1"/>
    </row>
    <row r="19" spans="1:26" ht="43.5">
      <c r="A19" s="14" t="s">
        <v>23</v>
      </c>
      <c r="B19" s="20" t="s">
        <v>24</v>
      </c>
      <c r="C19" s="16">
        <f>SUM(C20:C21)</f>
        <v>2183.9</v>
      </c>
      <c r="D19" s="16">
        <f>C19/C70*100</f>
        <v>0.3002160444779988</v>
      </c>
      <c r="E19" s="16">
        <v>100</v>
      </c>
      <c r="F19" s="16">
        <f>SUM(F20:F21)</f>
        <v>3114.6</v>
      </c>
      <c r="G19" s="16">
        <f>F19/F70*100</f>
        <v>0.3310138838569144</v>
      </c>
      <c r="H19" s="16">
        <v>100</v>
      </c>
      <c r="I19" s="17">
        <f>SUM(I20:I21)</f>
        <v>4044.2999999999997</v>
      </c>
      <c r="J19" s="16">
        <f>I19/I70*100</f>
        <v>0.41734494809115485</v>
      </c>
      <c r="K19" s="16">
        <v>100</v>
      </c>
      <c r="L19" s="17">
        <f>SUM(L20:L21)</f>
        <v>3679.2000000000003</v>
      </c>
      <c r="M19" s="16">
        <f>L19/L70*100</f>
        <v>0.33474926059372867</v>
      </c>
      <c r="N19" s="16">
        <v>100</v>
      </c>
      <c r="O19" s="17">
        <f>SUM(O20:O21)</f>
        <v>-365.09999999999957</v>
      </c>
      <c r="P19" s="18">
        <f>M19-J19</f>
        <v>-0.08259568749742618</v>
      </c>
      <c r="Q19" s="16">
        <v>100</v>
      </c>
      <c r="R19" s="16">
        <f t="shared" si="0"/>
        <v>-9.027520213633991</v>
      </c>
      <c r="S19" s="16">
        <f>SUM(S20:S21)</f>
        <v>3675.4</v>
      </c>
      <c r="T19" s="16">
        <f>S19/S70*100</f>
        <v>0.343090160068913</v>
      </c>
      <c r="U19" s="16">
        <v>100</v>
      </c>
      <c r="V19" s="16">
        <f>SUM(V20:V21)</f>
        <v>560.8000000000002</v>
      </c>
      <c r="W19" s="18">
        <f t="shared" si="6"/>
        <v>118.00552237847558</v>
      </c>
      <c r="X19" s="16">
        <f>SUM(X20:X21)</f>
        <v>-3.7999999999999545</v>
      </c>
      <c r="Y19" s="16">
        <f t="shared" si="1"/>
        <v>99.89671667753859</v>
      </c>
      <c r="Z19" s="10"/>
    </row>
    <row r="20" spans="1:26" ht="45.75">
      <c r="A20" s="15" t="s">
        <v>25</v>
      </c>
      <c r="B20" s="22" t="s">
        <v>26</v>
      </c>
      <c r="C20" s="18">
        <v>1254.7</v>
      </c>
      <c r="D20" s="18">
        <f>C20/C70*100</f>
        <v>0.1724809153379482</v>
      </c>
      <c r="E20" s="18">
        <f>C20/C19*100</f>
        <v>57.45226429781584</v>
      </c>
      <c r="F20" s="18">
        <v>2297.5</v>
      </c>
      <c r="G20" s="18">
        <f>F20/F70*100</f>
        <v>0.24417401854532225</v>
      </c>
      <c r="H20" s="18">
        <f>F20/F19*100</f>
        <v>73.76549155589804</v>
      </c>
      <c r="I20" s="19">
        <v>2602.2</v>
      </c>
      <c r="J20" s="18">
        <f>I20/I70*100</f>
        <v>0.268529788572263</v>
      </c>
      <c r="K20" s="18">
        <f>I20/I19*100</f>
        <v>64.3424078332468</v>
      </c>
      <c r="L20" s="19">
        <v>3051.8</v>
      </c>
      <c r="M20" s="18">
        <f>L20/L70*100</f>
        <v>0.2776657407805885</v>
      </c>
      <c r="N20" s="18">
        <f>L20/L19*100</f>
        <v>82.94737986518808</v>
      </c>
      <c r="O20" s="19">
        <f>L20-I20</f>
        <v>449.60000000000036</v>
      </c>
      <c r="P20" s="18">
        <f>M20-J20</f>
        <v>0.00913595220832547</v>
      </c>
      <c r="Q20" s="18">
        <f>N20-K20</f>
        <v>18.604972031941287</v>
      </c>
      <c r="R20" s="18">
        <f t="shared" si="0"/>
        <v>17.277688110060737</v>
      </c>
      <c r="S20" s="18">
        <v>3051.8</v>
      </c>
      <c r="T20" s="18">
        <f>S20/S70*100</f>
        <v>0.2848785303635819</v>
      </c>
      <c r="U20" s="18">
        <f>S20/S19*100</f>
        <v>83.03313925014965</v>
      </c>
      <c r="V20" s="18">
        <f>S20-F20</f>
        <v>754.3000000000002</v>
      </c>
      <c r="W20" s="18">
        <f t="shared" si="6"/>
        <v>132.83133841131664</v>
      </c>
      <c r="X20" s="18">
        <f>S20-L20</f>
        <v>0</v>
      </c>
      <c r="Y20" s="18">
        <f t="shared" si="1"/>
        <v>100</v>
      </c>
      <c r="Z20" s="11"/>
    </row>
    <row r="21" spans="1:26" ht="34.5">
      <c r="A21" s="15" t="s">
        <v>27</v>
      </c>
      <c r="B21" s="22" t="s">
        <v>28</v>
      </c>
      <c r="C21" s="18">
        <v>929.2</v>
      </c>
      <c r="D21" s="18">
        <f>C21/C70*100</f>
        <v>0.1277351291400506</v>
      </c>
      <c r="E21" s="18">
        <f>C21/C19*100</f>
        <v>42.54773570218416</v>
      </c>
      <c r="F21" s="18">
        <v>817.1</v>
      </c>
      <c r="G21" s="18">
        <f>F21/F70*100</f>
        <v>0.0868398653115921</v>
      </c>
      <c r="H21" s="18">
        <f>F21/F19*100</f>
        <v>26.234508444101973</v>
      </c>
      <c r="I21" s="19">
        <v>1442.1</v>
      </c>
      <c r="J21" s="18">
        <f>I21/I70*100</f>
        <v>0.14881515951889188</v>
      </c>
      <c r="K21" s="18">
        <f>I21/I19*100</f>
        <v>35.65759216675321</v>
      </c>
      <c r="L21" s="19">
        <v>627.4</v>
      </c>
      <c r="M21" s="18">
        <f>L21/L70*100</f>
        <v>0.05708351981314018</v>
      </c>
      <c r="N21" s="18">
        <f>L21/L19*100</f>
        <v>17.052620134811914</v>
      </c>
      <c r="O21" s="19">
        <f>L21-I21</f>
        <v>-814.6999999999999</v>
      </c>
      <c r="P21" s="18">
        <f>M21-J21</f>
        <v>-0.0917316397057517</v>
      </c>
      <c r="Q21" s="18">
        <f>N21-K21</f>
        <v>-18.604972031941298</v>
      </c>
      <c r="R21" s="18">
        <f t="shared" si="0"/>
        <v>-56.494001802926284</v>
      </c>
      <c r="S21" s="18">
        <v>623.6</v>
      </c>
      <c r="T21" s="18">
        <f>S21/S70*100</f>
        <v>0.05821162970533117</v>
      </c>
      <c r="U21" s="18">
        <f>S21/S19*100</f>
        <v>16.96686074985036</v>
      </c>
      <c r="V21" s="18">
        <f>S21-F21</f>
        <v>-193.5</v>
      </c>
      <c r="W21" s="18">
        <f t="shared" si="6"/>
        <v>76.31868804307919</v>
      </c>
      <c r="X21" s="18">
        <f>S21-L21</f>
        <v>-3.7999999999999545</v>
      </c>
      <c r="Y21" s="18">
        <f t="shared" si="1"/>
        <v>99.39432578897036</v>
      </c>
      <c r="Z21" s="11"/>
    </row>
    <row r="22" spans="1:26" ht="22.5">
      <c r="A22" s="14" t="s">
        <v>29</v>
      </c>
      <c r="B22" s="20" t="s">
        <v>30</v>
      </c>
      <c r="C22" s="16">
        <f>SUM(C23:C27)</f>
        <v>35514.4</v>
      </c>
      <c r="D22" s="16">
        <f>C22/C70*100</f>
        <v>4.882088323645515</v>
      </c>
      <c r="E22" s="16">
        <v>100</v>
      </c>
      <c r="F22" s="16">
        <f>SUM(F23:F27)</f>
        <v>80440.6</v>
      </c>
      <c r="G22" s="16">
        <f>F22/F70*100</f>
        <v>8.549077064721153</v>
      </c>
      <c r="H22" s="16">
        <v>100</v>
      </c>
      <c r="I22" s="17">
        <f>SUM(I23:I27)</f>
        <v>117424.5</v>
      </c>
      <c r="J22" s="16">
        <f>I22/I70*100</f>
        <v>12.117429927831717</v>
      </c>
      <c r="K22" s="16">
        <v>100</v>
      </c>
      <c r="L22" s="17">
        <f>SUM(L23:L27)</f>
        <v>125228.3</v>
      </c>
      <c r="M22" s="16">
        <f>L22/L70*100</f>
        <v>11.393803226356173</v>
      </c>
      <c r="N22" s="16">
        <v>100</v>
      </c>
      <c r="O22" s="17">
        <f>SUM(O23:O27)</f>
        <v>7803.800000000003</v>
      </c>
      <c r="P22" s="18">
        <f>M22-J22</f>
        <v>-0.7236267014755438</v>
      </c>
      <c r="Q22" s="16">
        <v>100</v>
      </c>
      <c r="R22" s="16">
        <f t="shared" si="0"/>
        <v>6.645802196304857</v>
      </c>
      <c r="S22" s="16">
        <f>SUM(S23:S27)</f>
        <v>124694.29999999999</v>
      </c>
      <c r="T22" s="16">
        <f>S22/S70*100</f>
        <v>11.639926905011988</v>
      </c>
      <c r="U22" s="16">
        <v>100</v>
      </c>
      <c r="V22" s="16">
        <f>SUM(V23:V27)</f>
        <v>44253.7</v>
      </c>
      <c r="W22" s="18">
        <f t="shared" si="6"/>
        <v>155.01413465339638</v>
      </c>
      <c r="X22" s="16">
        <f>SUM(X23:X27)</f>
        <v>-534.0000000000073</v>
      </c>
      <c r="Y22" s="16">
        <f t="shared" si="1"/>
        <v>99.57357881565109</v>
      </c>
      <c r="Z22" s="10"/>
    </row>
    <row r="23" spans="1:26" ht="15.75">
      <c r="A23" s="15" t="s">
        <v>103</v>
      </c>
      <c r="B23" s="21" t="s">
        <v>104</v>
      </c>
      <c r="C23" s="18">
        <v>535.6</v>
      </c>
      <c r="D23" s="18">
        <f>C23/C70*100</f>
        <v>0.07362778214314583</v>
      </c>
      <c r="E23" s="18">
        <f>C23/C22*100</f>
        <v>1.5081206496519721</v>
      </c>
      <c r="F23" s="18">
        <v>896.3</v>
      </c>
      <c r="G23" s="18">
        <f>F23/F70*100</f>
        <v>0.09525709372020559</v>
      </c>
      <c r="H23" s="18">
        <f>F23/F22*100</f>
        <v>1.1142383323843927</v>
      </c>
      <c r="I23" s="19">
        <v>800</v>
      </c>
      <c r="J23" s="18">
        <f>I23/I70*100</f>
        <v>0.08255469635608731</v>
      </c>
      <c r="K23" s="18">
        <f>I23/I22*100</f>
        <v>0.681288828140635</v>
      </c>
      <c r="L23" s="19">
        <v>990</v>
      </c>
      <c r="M23" s="18">
        <f>L23/L70*100</f>
        <v>0.09007440965095438</v>
      </c>
      <c r="N23" s="18">
        <f>L23/L22*100</f>
        <v>0.7905561282872962</v>
      </c>
      <c r="O23" s="19">
        <f>L23-I23</f>
        <v>190</v>
      </c>
      <c r="P23" s="18">
        <f aca="true" t="shared" si="8" ref="P23:P28">M23-J23</f>
        <v>0.0075197132948670725</v>
      </c>
      <c r="Q23" s="18">
        <f>N23-K23</f>
        <v>0.1092673001466612</v>
      </c>
      <c r="R23" s="18">
        <f t="shared" si="0"/>
        <v>23.75</v>
      </c>
      <c r="S23" s="18">
        <v>990</v>
      </c>
      <c r="T23" s="18">
        <f>S23/S70*100</f>
        <v>0.09241422932693692</v>
      </c>
      <c r="U23" s="18">
        <f>S23/S22*100</f>
        <v>0.793941663732825</v>
      </c>
      <c r="V23" s="18">
        <f>S23-F23</f>
        <v>93.70000000000005</v>
      </c>
      <c r="W23" s="18">
        <f t="shared" si="6"/>
        <v>110.45408903268996</v>
      </c>
      <c r="X23" s="18">
        <f>S23-L23</f>
        <v>0</v>
      </c>
      <c r="Y23" s="18">
        <f t="shared" si="1"/>
        <v>100</v>
      </c>
      <c r="Z23" s="11"/>
    </row>
    <row r="24" spans="1:26" ht="15.75">
      <c r="A24" s="15" t="s">
        <v>112</v>
      </c>
      <c r="B24" s="21" t="s">
        <v>113</v>
      </c>
      <c r="C24" s="18"/>
      <c r="D24" s="18"/>
      <c r="E24" s="18"/>
      <c r="F24" s="18"/>
      <c r="G24" s="18"/>
      <c r="H24" s="18"/>
      <c r="I24" s="19"/>
      <c r="J24" s="18"/>
      <c r="K24" s="18"/>
      <c r="L24" s="19"/>
      <c r="M24" s="18"/>
      <c r="N24" s="18"/>
      <c r="O24" s="19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1"/>
    </row>
    <row r="25" spans="1:26" ht="15.75">
      <c r="A25" s="15" t="s">
        <v>31</v>
      </c>
      <c r="B25" s="22" t="s">
        <v>32</v>
      </c>
      <c r="C25" s="18">
        <v>18.4</v>
      </c>
      <c r="D25" s="18">
        <f>C25/C70*100</f>
        <v>0.0025294084978227838</v>
      </c>
      <c r="E25" s="18">
        <f>C25/C22*100</f>
        <v>0.05180997004032167</v>
      </c>
      <c r="F25" s="18">
        <v>779.2</v>
      </c>
      <c r="G25" s="18">
        <f>F25/F70*100</f>
        <v>0.0828119239392884</v>
      </c>
      <c r="H25" s="18">
        <f>F25/F22*100</f>
        <v>0.9686650770879381</v>
      </c>
      <c r="I25" s="19">
        <v>1300</v>
      </c>
      <c r="J25" s="18">
        <f>I25/I70*100</f>
        <v>0.13415138157864187</v>
      </c>
      <c r="K25" s="18">
        <f>I25/I22*100</f>
        <v>1.1070943457285318</v>
      </c>
      <c r="L25" s="19">
        <v>4238.5</v>
      </c>
      <c r="M25" s="18">
        <f>L25/L70*100</f>
        <v>0.38563675283390925</v>
      </c>
      <c r="N25" s="18">
        <f>L25/L22*100</f>
        <v>3.3846183330764688</v>
      </c>
      <c r="O25" s="19">
        <f>L25-I25</f>
        <v>2938.5</v>
      </c>
      <c r="P25" s="18">
        <f t="shared" si="8"/>
        <v>0.2514853712552674</v>
      </c>
      <c r="Q25" s="18">
        <f>N25-K25</f>
        <v>2.277523987347937</v>
      </c>
      <c r="R25" s="18">
        <f t="shared" si="0"/>
        <v>226.03846153846155</v>
      </c>
      <c r="S25" s="18">
        <v>4238.5</v>
      </c>
      <c r="T25" s="18">
        <f>S25/S70*100</f>
        <v>0.3956542535375981</v>
      </c>
      <c r="U25" s="18">
        <f>S25/S22*100</f>
        <v>3.3991128704359386</v>
      </c>
      <c r="V25" s="18">
        <f>S25-F25</f>
        <v>3459.3</v>
      </c>
      <c r="W25" s="18">
        <f t="shared" si="6"/>
        <v>543.9553388090349</v>
      </c>
      <c r="X25" s="18">
        <f>S25-L25</f>
        <v>0</v>
      </c>
      <c r="Y25" s="18">
        <f t="shared" si="1"/>
        <v>100</v>
      </c>
      <c r="Z25" s="11"/>
    </row>
    <row r="26" spans="1:26" ht="23.25">
      <c r="A26" s="15" t="s">
        <v>33</v>
      </c>
      <c r="B26" s="22" t="s">
        <v>34</v>
      </c>
      <c r="C26" s="18">
        <v>18436</v>
      </c>
      <c r="D26" s="18">
        <f>C26/C70*100</f>
        <v>2.5343573405359154</v>
      </c>
      <c r="E26" s="18">
        <f>C26/C22*100</f>
        <v>51.91133737300926</v>
      </c>
      <c r="F26" s="18">
        <v>56489.9</v>
      </c>
      <c r="G26" s="18">
        <f>F26/F70*100</f>
        <v>6.003641301511817</v>
      </c>
      <c r="H26" s="18">
        <f>F26/F22*100</f>
        <v>70.22560746687617</v>
      </c>
      <c r="I26" s="19">
        <v>24912</v>
      </c>
      <c r="J26" s="18">
        <f>I26/I70*100</f>
        <v>2.5707532445285586</v>
      </c>
      <c r="K26" s="18">
        <f>I26/I22*100</f>
        <v>21.215334108299373</v>
      </c>
      <c r="L26" s="19">
        <v>47011.5</v>
      </c>
      <c r="M26" s="18">
        <f>L26/L70*100</f>
        <v>4.277306171016002</v>
      </c>
      <c r="N26" s="18">
        <f>L26/L22*100</f>
        <v>37.540635782806284</v>
      </c>
      <c r="O26" s="19">
        <f>L26-I26</f>
        <v>22099.5</v>
      </c>
      <c r="P26" s="18">
        <f t="shared" si="8"/>
        <v>1.706552926487443</v>
      </c>
      <c r="Q26" s="18">
        <f>N26-K26</f>
        <v>16.32530167450691</v>
      </c>
      <c r="R26" s="18">
        <f t="shared" si="0"/>
        <v>88.71026011560696</v>
      </c>
      <c r="S26" s="18">
        <v>46861.9</v>
      </c>
      <c r="T26" s="18">
        <f>S26/S70*100</f>
        <v>4.374450882117157</v>
      </c>
      <c r="U26" s="18">
        <f>S26/S22*100</f>
        <v>37.5814291431124</v>
      </c>
      <c r="V26" s="18">
        <f>S26-F26</f>
        <v>-9628</v>
      </c>
      <c r="W26" s="18">
        <f t="shared" si="6"/>
        <v>82.95624527570415</v>
      </c>
      <c r="X26" s="18">
        <f>S26-L26</f>
        <v>-149.59999999999854</v>
      </c>
      <c r="Y26" s="18">
        <f t="shared" si="1"/>
        <v>99.68177999000245</v>
      </c>
      <c r="Z26" s="11"/>
    </row>
    <row r="27" spans="1:26" ht="23.25">
      <c r="A27" s="15" t="s">
        <v>35</v>
      </c>
      <c r="B27" s="22" t="s">
        <v>36</v>
      </c>
      <c r="C27" s="18">
        <v>16524.4</v>
      </c>
      <c r="D27" s="18">
        <f>C27/C70*100</f>
        <v>2.2715737924686312</v>
      </c>
      <c r="E27" s="18">
        <f>C27/C22*100</f>
        <v>46.52873200729845</v>
      </c>
      <c r="F27" s="18">
        <v>22275.2</v>
      </c>
      <c r="G27" s="18">
        <f>F27/F70*100</f>
        <v>2.3673667455498424</v>
      </c>
      <c r="H27" s="18">
        <f>F27/F22*100</f>
        <v>27.691489123651486</v>
      </c>
      <c r="I27" s="19">
        <v>90412.5</v>
      </c>
      <c r="J27" s="18">
        <f>I27/I70*100</f>
        <v>9.32997060536843</v>
      </c>
      <c r="K27" s="18">
        <f>I27/I22*100</f>
        <v>76.99628271783145</v>
      </c>
      <c r="L27" s="19">
        <v>72988.3</v>
      </c>
      <c r="M27" s="18">
        <f>L27/L70*100</f>
        <v>6.640785892855307</v>
      </c>
      <c r="N27" s="18">
        <f>L27/L22*100</f>
        <v>58.28418975582995</v>
      </c>
      <c r="O27" s="19">
        <f>L27-I27</f>
        <v>-17424.199999999997</v>
      </c>
      <c r="P27" s="18">
        <f t="shared" si="8"/>
        <v>-2.689184712513123</v>
      </c>
      <c r="Q27" s="18">
        <f>N27-K27</f>
        <v>-18.7120929620015</v>
      </c>
      <c r="R27" s="18">
        <f t="shared" si="0"/>
        <v>-19.27189271394994</v>
      </c>
      <c r="S27" s="18">
        <v>72603.9</v>
      </c>
      <c r="T27" s="18">
        <f>S27/S70*100</f>
        <v>6.777407540030297</v>
      </c>
      <c r="U27" s="18">
        <f>S27/S22*100</f>
        <v>58.22551632271884</v>
      </c>
      <c r="V27" s="18">
        <f>S27-F27</f>
        <v>50328.7</v>
      </c>
      <c r="W27" s="18">
        <f t="shared" si="6"/>
        <v>325.9405078293348</v>
      </c>
      <c r="X27" s="18">
        <f>S27-L27</f>
        <v>-384.40000000000873</v>
      </c>
      <c r="Y27" s="18">
        <f t="shared" si="1"/>
        <v>99.47334024768352</v>
      </c>
      <c r="Z27" s="11"/>
    </row>
    <row r="28" spans="1:26" ht="22.5">
      <c r="A28" s="14" t="s">
        <v>37</v>
      </c>
      <c r="B28" s="20" t="s">
        <v>38</v>
      </c>
      <c r="C28" s="16">
        <f>SUM(C29:C32)</f>
        <v>17703.5</v>
      </c>
      <c r="D28" s="16">
        <f>C28/C70*100</f>
        <v>2.433662138109003</v>
      </c>
      <c r="E28" s="16">
        <v>100</v>
      </c>
      <c r="F28" s="16">
        <f>SUM(F29:F32)</f>
        <v>42285.7</v>
      </c>
      <c r="G28" s="16">
        <f>F28/F70*100</f>
        <v>4.494045395430656</v>
      </c>
      <c r="H28" s="16">
        <v>100</v>
      </c>
      <c r="I28" s="17">
        <f>SUM(I29:I32)</f>
        <v>29056.8</v>
      </c>
      <c r="J28" s="16">
        <f>I28/I70*100</f>
        <v>2.998469126349447</v>
      </c>
      <c r="K28" s="16">
        <v>100</v>
      </c>
      <c r="L28" s="17">
        <f>SUM(L29:L32)</f>
        <v>99534.4</v>
      </c>
      <c r="M28" s="16">
        <f>L28/L70*100</f>
        <v>9.056062949456518</v>
      </c>
      <c r="N28" s="16">
        <v>100</v>
      </c>
      <c r="O28" s="17">
        <f>SUM(O29:O32)</f>
        <v>70477.59999999999</v>
      </c>
      <c r="P28" s="18">
        <f t="shared" si="8"/>
        <v>6.057593823107071</v>
      </c>
      <c r="Q28" s="16">
        <v>100</v>
      </c>
      <c r="R28" s="16">
        <f t="shared" si="0"/>
        <v>242.5511412130723</v>
      </c>
      <c r="S28" s="16">
        <f>SUM(S29:S32)</f>
        <v>75641.99999999999</v>
      </c>
      <c r="T28" s="16">
        <f>S28/S70*100</f>
        <v>7.061007206816323</v>
      </c>
      <c r="U28" s="16">
        <v>100</v>
      </c>
      <c r="V28" s="16">
        <f>SUM(V29:V32)</f>
        <v>33356.299999999996</v>
      </c>
      <c r="W28" s="18">
        <f t="shared" si="6"/>
        <v>178.88316854161098</v>
      </c>
      <c r="X28" s="16">
        <f>SUM(X29:X32)</f>
        <v>-23892.399999999998</v>
      </c>
      <c r="Y28" s="16">
        <f t="shared" si="1"/>
        <v>75.99583661528074</v>
      </c>
      <c r="Z28" s="10"/>
    </row>
    <row r="29" spans="1:26" ht="15.75">
      <c r="A29" s="15" t="s">
        <v>39</v>
      </c>
      <c r="B29" s="22" t="s">
        <v>40</v>
      </c>
      <c r="C29" s="18">
        <v>10633.3</v>
      </c>
      <c r="D29" s="18">
        <f>C29/C70*100</f>
        <v>1.461736922820598</v>
      </c>
      <c r="E29" s="18">
        <f>C29/C28*100</f>
        <v>60.063264326263166</v>
      </c>
      <c r="F29" s="18">
        <v>23215.6</v>
      </c>
      <c r="G29" s="18">
        <f>F29/F70*100</f>
        <v>2.4673107050884804</v>
      </c>
      <c r="H29" s="18">
        <f>F29/F28*100</f>
        <v>54.901775304653825</v>
      </c>
      <c r="I29" s="19">
        <v>10371.8</v>
      </c>
      <c r="J29" s="18">
        <f>I29/I70*100</f>
        <v>1.070300999582583</v>
      </c>
      <c r="K29" s="18">
        <f>I29/I28*100</f>
        <v>35.694914787588445</v>
      </c>
      <c r="L29" s="19">
        <v>76639.9</v>
      </c>
      <c r="M29" s="18">
        <f>L29/L70*100</f>
        <v>6.97302398808907</v>
      </c>
      <c r="N29" s="18">
        <f>L29/L28*100</f>
        <v>76.99840457168577</v>
      </c>
      <c r="O29" s="19">
        <f aca="true" t="shared" si="9" ref="O29:Q32">L29-I29</f>
        <v>66268.09999999999</v>
      </c>
      <c r="P29" s="18">
        <f t="shared" si="9"/>
        <v>5.902722988506486</v>
      </c>
      <c r="Q29" s="18">
        <f t="shared" si="9"/>
        <v>41.30348978409732</v>
      </c>
      <c r="R29" s="18">
        <f t="shared" si="0"/>
        <v>638.925740951426</v>
      </c>
      <c r="S29" s="18">
        <v>52768.7</v>
      </c>
      <c r="T29" s="18">
        <f>S29/S70*100</f>
        <v>4.925837114226601</v>
      </c>
      <c r="U29" s="18">
        <f>S29/S28*100</f>
        <v>69.7611115517834</v>
      </c>
      <c r="V29" s="18">
        <f>S29-F29</f>
        <v>29553.1</v>
      </c>
      <c r="W29" s="18">
        <f t="shared" si="6"/>
        <v>227.29845448749978</v>
      </c>
      <c r="X29" s="18">
        <f>S29-L29</f>
        <v>-23871.199999999997</v>
      </c>
      <c r="Y29" s="18">
        <f t="shared" si="1"/>
        <v>68.85277773065988</v>
      </c>
      <c r="Z29" s="11"/>
    </row>
    <row r="30" spans="1:26" ht="15.75">
      <c r="A30" s="15" t="s">
        <v>41</v>
      </c>
      <c r="B30" s="22" t="s">
        <v>42</v>
      </c>
      <c r="C30" s="18">
        <v>1436.3</v>
      </c>
      <c r="D30" s="18">
        <f>C30/C70*100</f>
        <v>0.19744507746863393</v>
      </c>
      <c r="E30" s="18">
        <f>C30/C28*100</f>
        <v>8.113084983195414</v>
      </c>
      <c r="F30" s="18">
        <v>11594.9</v>
      </c>
      <c r="G30" s="18">
        <f>F30/F70*100</f>
        <v>1.2322843645837462</v>
      </c>
      <c r="H30" s="18">
        <f>F30/F28*100</f>
        <v>27.42038088526381</v>
      </c>
      <c r="I30" s="19">
        <v>9612</v>
      </c>
      <c r="J30" s="18">
        <f>I30/I70*100</f>
        <v>0.991894676718389</v>
      </c>
      <c r="K30" s="18">
        <f>I30/I28*100</f>
        <v>33.08003634261171</v>
      </c>
      <c r="L30" s="19">
        <v>13973.3</v>
      </c>
      <c r="M30" s="18">
        <f>L30/L70*100</f>
        <v>1.271350250884526</v>
      </c>
      <c r="N30" s="18">
        <f>L30/L28*100</f>
        <v>14.03866401967561</v>
      </c>
      <c r="O30" s="19">
        <f t="shared" si="9"/>
        <v>4361.299999999999</v>
      </c>
      <c r="P30" s="18">
        <f t="shared" si="9"/>
        <v>0.279455574166137</v>
      </c>
      <c r="Q30" s="18">
        <f t="shared" si="9"/>
        <v>-19.041372322936105</v>
      </c>
      <c r="R30" s="18">
        <f t="shared" si="0"/>
        <v>45.37349146899709</v>
      </c>
      <c r="S30" s="18">
        <v>13973</v>
      </c>
      <c r="T30" s="18">
        <f>S30/S70*100</f>
        <v>1.3043475013992822</v>
      </c>
      <c r="U30" s="18">
        <f>S30/S28*100</f>
        <v>18.472541709632218</v>
      </c>
      <c r="V30" s="18">
        <f>S30-F30</f>
        <v>2378.1000000000004</v>
      </c>
      <c r="W30" s="18">
        <f t="shared" si="6"/>
        <v>120.50987934350448</v>
      </c>
      <c r="X30" s="18">
        <f>S30-L30</f>
        <v>-0.2999999999992724</v>
      </c>
      <c r="Y30" s="18">
        <f t="shared" si="1"/>
        <v>99.99785304831357</v>
      </c>
      <c r="Z30" s="11"/>
    </row>
    <row r="31" spans="1:26" ht="15.75">
      <c r="A31" s="15" t="s">
        <v>43</v>
      </c>
      <c r="B31" s="22" t="s">
        <v>44</v>
      </c>
      <c r="C31" s="18">
        <v>2806.6</v>
      </c>
      <c r="D31" s="18">
        <f>C31/C70*100</f>
        <v>0.38581727662986004</v>
      </c>
      <c r="E31" s="18">
        <f>C31/C28*100</f>
        <v>15.85336232948287</v>
      </c>
      <c r="F31" s="18">
        <v>4244.5</v>
      </c>
      <c r="G31" s="18">
        <f>F31/F70*100</f>
        <v>0.45109755025707093</v>
      </c>
      <c r="H31" s="18">
        <f>F31/F28*100</f>
        <v>10.03767231002443</v>
      </c>
      <c r="I31" s="19">
        <v>4954.8</v>
      </c>
      <c r="J31" s="18">
        <f>I31/I70*100</f>
        <v>0.5113025118814267</v>
      </c>
      <c r="K31" s="18">
        <f>I31/I28*100</f>
        <v>17.052118609069133</v>
      </c>
      <c r="L31" s="19">
        <v>4543.8</v>
      </c>
      <c r="M31" s="18">
        <f>L31/L70*100</f>
        <v>0.4134142450222288</v>
      </c>
      <c r="N31" s="18">
        <f>L31/L28*100</f>
        <v>4.565054895593885</v>
      </c>
      <c r="O31" s="19">
        <f t="shared" si="9"/>
        <v>-411</v>
      </c>
      <c r="P31" s="18">
        <f t="shared" si="9"/>
        <v>-0.09788826685919794</v>
      </c>
      <c r="Q31" s="18">
        <f t="shared" si="9"/>
        <v>-12.487063713475248</v>
      </c>
      <c r="R31" s="18">
        <f t="shared" si="0"/>
        <v>-8.294986679583445</v>
      </c>
      <c r="S31" s="18">
        <v>4522.9</v>
      </c>
      <c r="T31" s="18">
        <f>S31/S70*100</f>
        <v>0.42220234123515443</v>
      </c>
      <c r="U31" s="18">
        <f>S31/S28*100</f>
        <v>5.979350096507232</v>
      </c>
      <c r="V31" s="18">
        <f>S31-F31</f>
        <v>278.39999999999964</v>
      </c>
      <c r="W31" s="18">
        <f t="shared" si="6"/>
        <v>106.5590764518789</v>
      </c>
      <c r="X31" s="18">
        <f>S31-L31</f>
        <v>-20.900000000000546</v>
      </c>
      <c r="Y31" s="18">
        <f t="shared" si="1"/>
        <v>99.54003257185614</v>
      </c>
      <c r="Z31" s="11"/>
    </row>
    <row r="32" spans="1:26" ht="23.25">
      <c r="A32" s="15" t="s">
        <v>45</v>
      </c>
      <c r="B32" s="22" t="s">
        <v>46</v>
      </c>
      <c r="C32" s="18">
        <v>2827.3</v>
      </c>
      <c r="D32" s="18">
        <f>C32/C70*100</f>
        <v>0.3886628611899107</v>
      </c>
      <c r="E32" s="18">
        <f>C32/C28*100</f>
        <v>15.970288361058548</v>
      </c>
      <c r="F32" s="18">
        <v>3230.7</v>
      </c>
      <c r="G32" s="18">
        <f>F32/F70*100</f>
        <v>0.3433527755013592</v>
      </c>
      <c r="H32" s="18">
        <f>F32/F28*100</f>
        <v>7.6401715000579395</v>
      </c>
      <c r="I32" s="19">
        <v>4118.2</v>
      </c>
      <c r="J32" s="18">
        <f>I32/I70*100</f>
        <v>0.42497093816704845</v>
      </c>
      <c r="K32" s="18">
        <f>I32/I28*100</f>
        <v>14.172930260730707</v>
      </c>
      <c r="L32" s="19">
        <v>4377.4</v>
      </c>
      <c r="M32" s="18">
        <f>L32/L70*100</f>
        <v>0.39827446546069456</v>
      </c>
      <c r="N32" s="18">
        <f>L32/L28*100</f>
        <v>4.397876513044737</v>
      </c>
      <c r="O32" s="19">
        <f t="shared" si="9"/>
        <v>259.1999999999998</v>
      </c>
      <c r="P32" s="18">
        <f t="shared" si="9"/>
        <v>-0.02669647270635389</v>
      </c>
      <c r="Q32" s="18">
        <f t="shared" si="9"/>
        <v>-9.77505374768597</v>
      </c>
      <c r="R32" s="18">
        <f t="shared" si="0"/>
        <v>6.294011946967132</v>
      </c>
      <c r="S32" s="18">
        <v>4377.4</v>
      </c>
      <c r="T32" s="18">
        <f>S32/S70*100</f>
        <v>0.4086202499552865</v>
      </c>
      <c r="U32" s="18">
        <f>S32/S28*100</f>
        <v>5.7869966420771535</v>
      </c>
      <c r="V32" s="18">
        <f>S32-F32</f>
        <v>1146.6999999999998</v>
      </c>
      <c r="W32" s="18">
        <f t="shared" si="6"/>
        <v>135.49385582071994</v>
      </c>
      <c r="X32" s="18">
        <f>S32-L32</f>
        <v>0</v>
      </c>
      <c r="Y32" s="18">
        <f t="shared" si="1"/>
        <v>100</v>
      </c>
      <c r="Z32" s="11"/>
    </row>
    <row r="33" spans="1:26" ht="22.5">
      <c r="A33" s="14" t="s">
        <v>47</v>
      </c>
      <c r="B33" s="20" t="s">
        <v>48</v>
      </c>
      <c r="C33" s="16">
        <f>C34</f>
        <v>165.1</v>
      </c>
      <c r="D33" s="16">
        <f>C33/C70*100</f>
        <v>0.022695942553833785</v>
      </c>
      <c r="E33" s="16">
        <v>100</v>
      </c>
      <c r="F33" s="16">
        <f>F34</f>
        <v>3184.8</v>
      </c>
      <c r="G33" s="16">
        <f>F33/F70*100</f>
        <v>0.3384746090372764</v>
      </c>
      <c r="H33" s="16">
        <v>100</v>
      </c>
      <c r="I33" s="17">
        <f>I34</f>
        <v>15700</v>
      </c>
      <c r="J33" s="16">
        <f>I33/I70*100</f>
        <v>1.6201359159882134</v>
      </c>
      <c r="K33" s="16">
        <v>100</v>
      </c>
      <c r="L33" s="17">
        <f>L34</f>
        <v>2283.2</v>
      </c>
      <c r="M33" s="16">
        <f>L33/L70*100</f>
        <v>0.20773524456066567</v>
      </c>
      <c r="N33" s="16">
        <v>100</v>
      </c>
      <c r="O33" s="17">
        <f>O34</f>
        <v>-13416.8</v>
      </c>
      <c r="P33" s="18">
        <f aca="true" t="shared" si="10" ref="P33:P49">M33-J33</f>
        <v>-1.4124006714275477</v>
      </c>
      <c r="Q33" s="16">
        <v>100</v>
      </c>
      <c r="R33" s="16">
        <f t="shared" si="0"/>
        <v>-85.45732484076433</v>
      </c>
      <c r="S33" s="16">
        <f>S34</f>
        <v>2283.2</v>
      </c>
      <c r="T33" s="16">
        <f>S33/S70*100</f>
        <v>0.2131314832315781</v>
      </c>
      <c r="U33" s="16">
        <v>100</v>
      </c>
      <c r="V33" s="16">
        <f>V34</f>
        <v>-901.6000000000004</v>
      </c>
      <c r="W33" s="18">
        <f t="shared" si="6"/>
        <v>71.69053001758351</v>
      </c>
      <c r="X33" s="16">
        <f>X34</f>
        <v>0</v>
      </c>
      <c r="Y33" s="16">
        <f t="shared" si="1"/>
        <v>100</v>
      </c>
      <c r="Z33" s="10"/>
    </row>
    <row r="34" spans="1:26" ht="23.25">
      <c r="A34" s="15" t="s">
        <v>49</v>
      </c>
      <c r="B34" s="22" t="s">
        <v>50</v>
      </c>
      <c r="C34" s="18">
        <v>165.1</v>
      </c>
      <c r="D34" s="18">
        <f>C34/C70*100</f>
        <v>0.022695942553833785</v>
      </c>
      <c r="E34" s="18">
        <f>C34/C33*100</f>
        <v>100</v>
      </c>
      <c r="F34" s="18">
        <v>3184.8</v>
      </c>
      <c r="G34" s="18">
        <f>F34/F70*100</f>
        <v>0.3384746090372764</v>
      </c>
      <c r="H34" s="18">
        <f>F34/F33*100</f>
        <v>100</v>
      </c>
      <c r="I34" s="19">
        <v>15700</v>
      </c>
      <c r="J34" s="18">
        <f>I34/I70*100</f>
        <v>1.6201359159882134</v>
      </c>
      <c r="K34" s="18">
        <f>I34/I33*100</f>
        <v>100</v>
      </c>
      <c r="L34" s="19">
        <v>2283.2</v>
      </c>
      <c r="M34" s="18">
        <f>L34/L70*100</f>
        <v>0.20773524456066567</v>
      </c>
      <c r="N34" s="18">
        <f>L34/L33*100</f>
        <v>100</v>
      </c>
      <c r="O34" s="19">
        <f>L34-I34</f>
        <v>-13416.8</v>
      </c>
      <c r="P34" s="18">
        <f t="shared" si="10"/>
        <v>-1.4124006714275477</v>
      </c>
      <c r="Q34" s="18">
        <f>N34-K34</f>
        <v>0</v>
      </c>
      <c r="R34" s="18">
        <f t="shared" si="0"/>
        <v>-85.45732484076433</v>
      </c>
      <c r="S34" s="18">
        <v>2283.2</v>
      </c>
      <c r="T34" s="18">
        <f>S34/S70*100</f>
        <v>0.2131314832315781</v>
      </c>
      <c r="U34" s="18">
        <f>S34/S33*100</f>
        <v>100</v>
      </c>
      <c r="V34" s="18">
        <f>S34-F34</f>
        <v>-901.6000000000004</v>
      </c>
      <c r="W34" s="18">
        <f t="shared" si="6"/>
        <v>71.69053001758351</v>
      </c>
      <c r="X34" s="18">
        <f>S34-L34</f>
        <v>0</v>
      </c>
      <c r="Y34" s="18">
        <f t="shared" si="1"/>
        <v>100</v>
      </c>
      <c r="Z34" s="11"/>
    </row>
    <row r="35" spans="1:26" ht="15.75">
      <c r="A35" s="14" t="s">
        <v>51</v>
      </c>
      <c r="B35" s="20" t="s">
        <v>52</v>
      </c>
      <c r="C35" s="16">
        <f>SUM(C36:C40)</f>
        <v>400875.39999999997</v>
      </c>
      <c r="D35" s="16">
        <f>C35/C70*100</f>
        <v>55.10748061565802</v>
      </c>
      <c r="E35" s="16">
        <v>100</v>
      </c>
      <c r="F35" s="16">
        <f>SUM(F36:F40)</f>
        <v>495401.19999999995</v>
      </c>
      <c r="G35" s="16">
        <f>F35/F70*100</f>
        <v>52.65031634218712</v>
      </c>
      <c r="H35" s="16">
        <v>100</v>
      </c>
      <c r="I35" s="17">
        <f>SUM(I36:I40)</f>
        <v>528118.2</v>
      </c>
      <c r="J35" s="16">
        <f>I35/I70*100</f>
        <v>54.49829705140423</v>
      </c>
      <c r="K35" s="16">
        <v>100</v>
      </c>
      <c r="L35" s="17">
        <f>SUM(L36:L40)</f>
        <v>577296.6</v>
      </c>
      <c r="M35" s="16">
        <f>L35/L70*100</f>
        <v>52.52489943283146</v>
      </c>
      <c r="N35" s="16">
        <v>100</v>
      </c>
      <c r="O35" s="17">
        <f>SUM(O36:O40)</f>
        <v>49178.400000000016</v>
      </c>
      <c r="P35" s="18">
        <f t="shared" si="10"/>
        <v>-1.9733976185727684</v>
      </c>
      <c r="Q35" s="16">
        <v>100</v>
      </c>
      <c r="R35" s="16">
        <f t="shared" si="0"/>
        <v>9.312006289501113</v>
      </c>
      <c r="S35" s="16">
        <f>SUM(S36:S40)</f>
        <v>576858.5</v>
      </c>
      <c r="T35" s="16">
        <f>S35/S70*100</f>
        <v>53.84841788706347</v>
      </c>
      <c r="U35" s="16">
        <v>100</v>
      </c>
      <c r="V35" s="16">
        <f>SUM(V36:V40)</f>
        <v>81457.30000000002</v>
      </c>
      <c r="W35" s="18">
        <f t="shared" si="6"/>
        <v>116.44269331604364</v>
      </c>
      <c r="X35" s="16">
        <f>SUM(X36:X40)</f>
        <v>-438.0999999999999</v>
      </c>
      <c r="Y35" s="16">
        <f t="shared" si="1"/>
        <v>99.92411179972306</v>
      </c>
      <c r="Z35" s="10"/>
    </row>
    <row r="36" spans="1:26" ht="15.75">
      <c r="A36" s="15" t="s">
        <v>53</v>
      </c>
      <c r="B36" s="22" t="s">
        <v>54</v>
      </c>
      <c r="C36" s="18">
        <v>112633.5</v>
      </c>
      <c r="D36" s="18">
        <f>C36/C70*100</f>
        <v>15.483485436930572</v>
      </c>
      <c r="E36" s="18">
        <f>C36/C35*100</f>
        <v>28.096884967249174</v>
      </c>
      <c r="F36" s="18">
        <v>121658.4</v>
      </c>
      <c r="G36" s="18">
        <f>F36/F70*100</f>
        <v>12.929628038212943</v>
      </c>
      <c r="H36" s="18">
        <f>F36/F35*100</f>
        <v>24.557550526724604</v>
      </c>
      <c r="I36" s="19">
        <v>127695.1</v>
      </c>
      <c r="J36" s="18">
        <f>I36/I70*100</f>
        <v>13.177287758325257</v>
      </c>
      <c r="K36" s="18">
        <f>I36/I35*100</f>
        <v>24.17926517207701</v>
      </c>
      <c r="L36" s="19">
        <v>124216.2</v>
      </c>
      <c r="M36" s="18">
        <f>L36/L70*100</f>
        <v>11.301718064732201</v>
      </c>
      <c r="N36" s="18">
        <f>L36/L35*100</f>
        <v>21.516877113081907</v>
      </c>
      <c r="O36" s="19">
        <f>L36-I36</f>
        <v>-3478.9000000000087</v>
      </c>
      <c r="P36" s="18">
        <f t="shared" si="10"/>
        <v>-1.8755696935930555</v>
      </c>
      <c r="Q36" s="18">
        <f>N36-K36</f>
        <v>-2.662388058995102</v>
      </c>
      <c r="R36" s="18">
        <f t="shared" si="0"/>
        <v>-2.7243801837345387</v>
      </c>
      <c r="S36" s="18">
        <v>124216.2</v>
      </c>
      <c r="T36" s="18">
        <f>S36/S70*100</f>
        <v>11.595297366586525</v>
      </c>
      <c r="U36" s="18">
        <f>S36/S35*100</f>
        <v>21.53321828490002</v>
      </c>
      <c r="V36" s="18">
        <f>S36-F36</f>
        <v>2557.800000000003</v>
      </c>
      <c r="W36" s="18">
        <f t="shared" si="6"/>
        <v>102.10244422086761</v>
      </c>
      <c r="X36" s="18">
        <f>S36-L36</f>
        <v>0</v>
      </c>
      <c r="Y36" s="18">
        <f t="shared" si="1"/>
        <v>100</v>
      </c>
      <c r="Z36" s="11"/>
    </row>
    <row r="37" spans="1:26" ht="15.75">
      <c r="A37" s="15" t="s">
        <v>55</v>
      </c>
      <c r="B37" s="22" t="s">
        <v>56</v>
      </c>
      <c r="C37" s="18">
        <v>235191.3</v>
      </c>
      <c r="D37" s="18">
        <f>C37/C70*100</f>
        <v>32.33124308880368</v>
      </c>
      <c r="E37" s="18">
        <f>C37/C35*100</f>
        <v>58.669426959100015</v>
      </c>
      <c r="F37" s="18">
        <v>307414.2</v>
      </c>
      <c r="G37" s="18">
        <f>F37/F70*100</f>
        <v>32.67140830115143</v>
      </c>
      <c r="H37" s="18">
        <f>F37/F35*100</f>
        <v>62.0535840446087</v>
      </c>
      <c r="I37" s="19">
        <v>336699</v>
      </c>
      <c r="J37" s="18">
        <f>I37/I70*100</f>
        <v>34.7451046354978</v>
      </c>
      <c r="K37" s="18">
        <f>I37/I35*100</f>
        <v>63.75447769078968</v>
      </c>
      <c r="L37" s="19">
        <v>359066.9</v>
      </c>
      <c r="M37" s="18">
        <f>L37/L70*100</f>
        <v>32.669433376462905</v>
      </c>
      <c r="N37" s="18">
        <f>L37/L35*100</f>
        <v>62.197993197950595</v>
      </c>
      <c r="O37" s="19">
        <f>L37-I37</f>
        <v>22367.900000000023</v>
      </c>
      <c r="P37" s="18">
        <f t="shared" si="10"/>
        <v>-2.0756712590348982</v>
      </c>
      <c r="Q37" s="18">
        <f>N37-K37</f>
        <v>-1.5564844928390826</v>
      </c>
      <c r="R37" s="18">
        <f t="shared" si="0"/>
        <v>6.643292673871912</v>
      </c>
      <c r="S37" s="18">
        <v>358632.9</v>
      </c>
      <c r="T37" s="18">
        <f>S37/S70*100</f>
        <v>33.47755865129741</v>
      </c>
      <c r="U37" s="18">
        <f>S37/S35*100</f>
        <v>62.16999489476189</v>
      </c>
      <c r="V37" s="18">
        <f>S37-F37</f>
        <v>51218.70000000001</v>
      </c>
      <c r="W37" s="18">
        <f t="shared" si="6"/>
        <v>116.66113666837772</v>
      </c>
      <c r="X37" s="18">
        <f>S37-L37</f>
        <v>-434</v>
      </c>
      <c r="Y37" s="18">
        <f t="shared" si="1"/>
        <v>99.87913115912383</v>
      </c>
      <c r="Z37" s="11"/>
    </row>
    <row r="38" spans="1:26" ht="15.75">
      <c r="A38" s="15" t="s">
        <v>122</v>
      </c>
      <c r="B38" s="21" t="s">
        <v>123</v>
      </c>
      <c r="C38" s="18">
        <v>24663.5</v>
      </c>
      <c r="D38" s="18"/>
      <c r="E38" s="18"/>
      <c r="F38" s="18">
        <v>29765.7</v>
      </c>
      <c r="G38" s="18"/>
      <c r="H38" s="18"/>
      <c r="I38" s="19">
        <v>31711.8</v>
      </c>
      <c r="J38" s="18">
        <f>I38/I70*100</f>
        <v>3.272447524881212</v>
      </c>
      <c r="K38" s="18">
        <f>I38/I35*100</f>
        <v>6.004678498108946</v>
      </c>
      <c r="L38" s="19">
        <v>33564</v>
      </c>
      <c r="M38" s="18">
        <f>L38/L70*100</f>
        <v>3.0537954399238716</v>
      </c>
      <c r="N38" s="18">
        <f>L38/L35*100</f>
        <v>5.813995786567944</v>
      </c>
      <c r="O38" s="19">
        <f>L38-I38</f>
        <v>1852.2000000000007</v>
      </c>
      <c r="P38" s="18">
        <f>M38-J38</f>
        <v>-0.21865208495734034</v>
      </c>
      <c r="Q38" s="18">
        <f>N38-K38</f>
        <v>-0.19068271154100191</v>
      </c>
      <c r="R38" s="18">
        <f t="shared" si="0"/>
        <v>5.840728057063927</v>
      </c>
      <c r="S38" s="18">
        <v>33564</v>
      </c>
      <c r="T38" s="18">
        <f>S38/S70*100</f>
        <v>3.1331224173023338</v>
      </c>
      <c r="U38" s="18">
        <f>S38/S35*100</f>
        <v>5.818411274168622</v>
      </c>
      <c r="V38" s="18">
        <f>S38-F38</f>
        <v>3798.2999999999993</v>
      </c>
      <c r="W38" s="18">
        <f t="shared" si="6"/>
        <v>112.7606607605398</v>
      </c>
      <c r="X38" s="18">
        <f>S38-L38</f>
        <v>0</v>
      </c>
      <c r="Y38" s="18">
        <f t="shared" si="1"/>
        <v>100</v>
      </c>
      <c r="Z38" s="11"/>
    </row>
    <row r="39" spans="1:26" ht="15.75">
      <c r="A39" s="15" t="s">
        <v>124</v>
      </c>
      <c r="B39" s="22" t="s">
        <v>57</v>
      </c>
      <c r="C39" s="18">
        <v>2700.1</v>
      </c>
      <c r="D39" s="18">
        <f>C39/C70*100</f>
        <v>0.3711769502701793</v>
      </c>
      <c r="E39" s="18">
        <f>C39/C35*100</f>
        <v>0.6735509337814194</v>
      </c>
      <c r="F39" s="18">
        <v>2944.8</v>
      </c>
      <c r="G39" s="18">
        <f>F39/F70*100</f>
        <v>0.3129678562839021</v>
      </c>
      <c r="H39" s="18">
        <f>F39/F35*100</f>
        <v>0.5944273045765736</v>
      </c>
      <c r="I39" s="19">
        <v>2743.6</v>
      </c>
      <c r="J39" s="18">
        <f>I39/I70*100</f>
        <v>0.2831213311532014</v>
      </c>
      <c r="K39" s="18">
        <f>I39/I35*100</f>
        <v>0.5195049138620862</v>
      </c>
      <c r="L39" s="19">
        <v>2078.1</v>
      </c>
      <c r="M39" s="18">
        <f>L39/L70*100</f>
        <v>0.18907437444004876</v>
      </c>
      <c r="N39" s="18">
        <f>L39/L35*100</f>
        <v>0.35997094041433814</v>
      </c>
      <c r="O39" s="19">
        <f>L39-I39</f>
        <v>-665.5</v>
      </c>
      <c r="P39" s="18">
        <f t="shared" si="10"/>
        <v>-0.09404695671315266</v>
      </c>
      <c r="Q39" s="18">
        <f>N39-K39</f>
        <v>-0.15953397344774806</v>
      </c>
      <c r="R39" s="18">
        <f t="shared" si="0"/>
        <v>-24.25645137775186</v>
      </c>
      <c r="S39" s="18">
        <v>2074</v>
      </c>
      <c r="T39" s="18">
        <f>S39/S70*100</f>
        <v>0.1936031430546133</v>
      </c>
      <c r="U39" s="18">
        <f>S39/S35*100</f>
        <v>0.35953357712506623</v>
      </c>
      <c r="V39" s="18">
        <f>S39-F39</f>
        <v>-870.8000000000002</v>
      </c>
      <c r="W39" s="18">
        <f t="shared" si="6"/>
        <v>70.4292311871774</v>
      </c>
      <c r="X39" s="18">
        <f>S39-L39</f>
        <v>-4.099999999999909</v>
      </c>
      <c r="Y39" s="18">
        <f t="shared" si="1"/>
        <v>99.80270439343631</v>
      </c>
      <c r="Z39" s="11"/>
    </row>
    <row r="40" spans="1:26" ht="23.25">
      <c r="A40" s="15" t="s">
        <v>58</v>
      </c>
      <c r="B40" s="22" t="s">
        <v>59</v>
      </c>
      <c r="C40" s="18">
        <v>25687</v>
      </c>
      <c r="D40" s="18">
        <f>C40/C70*100</f>
        <v>3.5311367436724916</v>
      </c>
      <c r="E40" s="18">
        <f>C40/C35*100</f>
        <v>6.407726690138632</v>
      </c>
      <c r="F40" s="18">
        <v>33618.1</v>
      </c>
      <c r="G40" s="18">
        <f>F40/F70*100</f>
        <v>3.5728690197425457</v>
      </c>
      <c r="H40" s="18">
        <f>F40/F35*100</f>
        <v>6.786035237702291</v>
      </c>
      <c r="I40" s="19">
        <v>29268.7</v>
      </c>
      <c r="J40" s="18">
        <f>I40/I70*100</f>
        <v>3.0203358015467656</v>
      </c>
      <c r="K40" s="18">
        <f>I40/I35*100</f>
        <v>5.542073725162284</v>
      </c>
      <c r="L40" s="19">
        <v>58371.4</v>
      </c>
      <c r="M40" s="18">
        <f>L40/L70*100</f>
        <v>5.310878177272444</v>
      </c>
      <c r="N40" s="18">
        <f>L40/L35*100</f>
        <v>10.111162961985226</v>
      </c>
      <c r="O40" s="19">
        <f>L40-I40</f>
        <v>29102.7</v>
      </c>
      <c r="P40" s="18">
        <f t="shared" si="10"/>
        <v>2.290542375725678</v>
      </c>
      <c r="Q40" s="18">
        <f>N40-K40</f>
        <v>4.569089236822942</v>
      </c>
      <c r="R40" s="18">
        <f t="shared" si="0"/>
        <v>99.43284122629294</v>
      </c>
      <c r="S40" s="18">
        <v>58371.4</v>
      </c>
      <c r="T40" s="18">
        <f>S40/S70*100</f>
        <v>5.448836308822591</v>
      </c>
      <c r="U40" s="18">
        <f>S40/S35*100</f>
        <v>10.118841969044402</v>
      </c>
      <c r="V40" s="18">
        <f>S40-F40</f>
        <v>24753.300000000003</v>
      </c>
      <c r="W40" s="18">
        <f t="shared" si="6"/>
        <v>173.63087146507388</v>
      </c>
      <c r="X40" s="18">
        <f>S40-L40</f>
        <v>0</v>
      </c>
      <c r="Y40" s="18">
        <f t="shared" si="1"/>
        <v>100</v>
      </c>
      <c r="Z40" s="11"/>
    </row>
    <row r="41" spans="1:26" ht="15.75">
      <c r="A41" s="14" t="s">
        <v>60</v>
      </c>
      <c r="B41" s="20" t="s">
        <v>61</v>
      </c>
      <c r="C41" s="16">
        <f>SUM(C42:C43)</f>
        <v>45993.2</v>
      </c>
      <c r="D41" s="16">
        <f>C41/C70*100</f>
        <v>6.32258646315559</v>
      </c>
      <c r="E41" s="16">
        <v>100</v>
      </c>
      <c r="F41" s="16">
        <f>SUM(F42:F43)</f>
        <v>87958.70000000001</v>
      </c>
      <c r="G41" s="16">
        <f>F41/F70*100</f>
        <v>9.34808672253425</v>
      </c>
      <c r="H41" s="16">
        <v>100</v>
      </c>
      <c r="I41" s="17">
        <f>SUM(I42:I43)</f>
        <v>125817.09999999999</v>
      </c>
      <c r="J41" s="16">
        <f>I41/I70*100</f>
        <v>12.983490608629339</v>
      </c>
      <c r="K41" s="16">
        <v>100</v>
      </c>
      <c r="L41" s="17">
        <f>SUM(L42:L43)</f>
        <v>139539.9</v>
      </c>
      <c r="M41" s="16">
        <f>L41/L70*100</f>
        <v>12.695933449750715</v>
      </c>
      <c r="N41" s="16">
        <v>100</v>
      </c>
      <c r="O41" s="17">
        <f>SUM(O42:O43)</f>
        <v>13722.8</v>
      </c>
      <c r="P41" s="18">
        <f t="shared" si="10"/>
        <v>-0.28755715887862365</v>
      </c>
      <c r="Q41" s="16">
        <v>100</v>
      </c>
      <c r="R41" s="16">
        <f t="shared" si="0"/>
        <v>10.906943491782911</v>
      </c>
      <c r="S41" s="16">
        <f>SUM(S42:S43)</f>
        <v>139529.1</v>
      </c>
      <c r="T41" s="16">
        <f>S41/S70*100</f>
        <v>13.0247214597789</v>
      </c>
      <c r="U41" s="16">
        <v>100</v>
      </c>
      <c r="V41" s="16">
        <f>SUM(V42:V43)</f>
        <v>51570.4</v>
      </c>
      <c r="W41" s="18">
        <f t="shared" si="6"/>
        <v>158.63024351201187</v>
      </c>
      <c r="X41" s="16">
        <f>SUM(X42:X43)</f>
        <v>-10.799999999988358</v>
      </c>
      <c r="Y41" s="16">
        <f t="shared" si="1"/>
        <v>99.99226027824301</v>
      </c>
      <c r="Z41" s="10"/>
    </row>
    <row r="42" spans="1:26" ht="15.75">
      <c r="A42" s="15" t="s">
        <v>62</v>
      </c>
      <c r="B42" s="22" t="s">
        <v>63</v>
      </c>
      <c r="C42" s="18">
        <v>38520.2</v>
      </c>
      <c r="D42" s="18">
        <f>C42/C70*100</f>
        <v>5.295289196621369</v>
      </c>
      <c r="E42" s="18">
        <f>C42/C41*100</f>
        <v>83.75194593983458</v>
      </c>
      <c r="F42" s="18">
        <v>79851.1</v>
      </c>
      <c r="G42" s="18">
        <f>F42/F70*100</f>
        <v>8.486426103270679</v>
      </c>
      <c r="H42" s="18">
        <f>F42/F41*100</f>
        <v>90.78249223783435</v>
      </c>
      <c r="I42" s="19">
        <v>117707.4</v>
      </c>
      <c r="J42" s="18">
        <f>I42/I70*100</f>
        <v>12.14662333233064</v>
      </c>
      <c r="K42" s="18">
        <f>I42/I41*100</f>
        <v>93.55437376954325</v>
      </c>
      <c r="L42" s="19">
        <v>131326.9</v>
      </c>
      <c r="M42" s="18">
        <f>L42/L70*100</f>
        <v>11.948679786656486</v>
      </c>
      <c r="N42" s="18">
        <f>L42/L41*100</f>
        <v>94.11422826016071</v>
      </c>
      <c r="O42" s="19">
        <f>L42-I42</f>
        <v>13619.5</v>
      </c>
      <c r="P42" s="18">
        <f t="shared" si="10"/>
        <v>-0.1979435456741534</v>
      </c>
      <c r="Q42" s="18">
        <f>N42-K42</f>
        <v>0.5598544906174681</v>
      </c>
      <c r="R42" s="18">
        <f t="shared" si="0"/>
        <v>11.570640418529337</v>
      </c>
      <c r="S42" s="18">
        <v>131316.1</v>
      </c>
      <c r="T42" s="18">
        <f>S42/S70*100</f>
        <v>12.25805674719089</v>
      </c>
      <c r="U42" s="18">
        <f>S42/S41*100</f>
        <v>94.11377268254437</v>
      </c>
      <c r="V42" s="18">
        <f>S42-F42</f>
        <v>51465</v>
      </c>
      <c r="W42" s="18">
        <f t="shared" si="6"/>
        <v>164.4512098142668</v>
      </c>
      <c r="X42" s="18">
        <f>S42-L42</f>
        <v>-10.799999999988358</v>
      </c>
      <c r="Y42" s="18">
        <f t="shared" si="1"/>
        <v>99.99177624690753</v>
      </c>
      <c r="Z42" s="11"/>
    </row>
    <row r="43" spans="1:26" ht="23.25">
      <c r="A43" s="15" t="s">
        <v>64</v>
      </c>
      <c r="B43" s="22" t="s">
        <v>65</v>
      </c>
      <c r="C43" s="18">
        <v>7473</v>
      </c>
      <c r="D43" s="18">
        <f>C43/C70*100</f>
        <v>1.0272972665342208</v>
      </c>
      <c r="E43" s="18">
        <f>C43/C41*100</f>
        <v>16.24805406016542</v>
      </c>
      <c r="F43" s="18">
        <v>8107.6</v>
      </c>
      <c r="G43" s="18">
        <f>F43/F70*100</f>
        <v>0.8616606192635712</v>
      </c>
      <c r="H43" s="18">
        <f>F43/F41*100</f>
        <v>9.217507762165653</v>
      </c>
      <c r="I43" s="19">
        <v>8109.7</v>
      </c>
      <c r="J43" s="18">
        <f>I43/I70*100</f>
        <v>0.8368672762987016</v>
      </c>
      <c r="K43" s="18">
        <f>I43/I41*100</f>
        <v>6.445626230456751</v>
      </c>
      <c r="L43" s="19">
        <v>8213</v>
      </c>
      <c r="M43" s="18">
        <f>L43/L70*100</f>
        <v>0.7472536630942306</v>
      </c>
      <c r="N43" s="18">
        <f>L43/L41*100</f>
        <v>5.885771739839287</v>
      </c>
      <c r="O43" s="19">
        <f>L43-I43</f>
        <v>103.30000000000018</v>
      </c>
      <c r="P43" s="18">
        <f t="shared" si="10"/>
        <v>-0.08961361320447103</v>
      </c>
      <c r="Q43" s="18">
        <f>N43-K43</f>
        <v>-0.5598544906174645</v>
      </c>
      <c r="R43" s="18">
        <f t="shared" si="0"/>
        <v>1.2737832472224682</v>
      </c>
      <c r="S43" s="18">
        <v>8213</v>
      </c>
      <c r="T43" s="18">
        <f>S43/S70*100</f>
        <v>0.7666647125880129</v>
      </c>
      <c r="U43" s="18">
        <f>S43/S41*100</f>
        <v>5.886227317455642</v>
      </c>
      <c r="V43" s="18">
        <f>S43-F43</f>
        <v>105.39999999999964</v>
      </c>
      <c r="W43" s="18">
        <f t="shared" si="6"/>
        <v>101.30001480092751</v>
      </c>
      <c r="X43" s="18">
        <f>S43-L43</f>
        <v>0</v>
      </c>
      <c r="Y43" s="18">
        <f t="shared" si="1"/>
        <v>100</v>
      </c>
      <c r="Z43" s="11"/>
    </row>
    <row r="44" spans="1:26" ht="15.75">
      <c r="A44" s="14" t="s">
        <v>66</v>
      </c>
      <c r="B44" s="20" t="s">
        <v>67</v>
      </c>
      <c r="C44" s="16">
        <f>SUM(C45:C49)</f>
        <v>952.1</v>
      </c>
      <c r="D44" s="16">
        <f>C44/C70*100</f>
        <v>0.1308831429770148</v>
      </c>
      <c r="E44" s="16">
        <v>100</v>
      </c>
      <c r="F44" s="16">
        <f>SUM(F45:F49)</f>
        <v>797</v>
      </c>
      <c r="G44" s="16">
        <f>F44/F70*100</f>
        <v>0.084703674768497</v>
      </c>
      <c r="H44" s="16">
        <v>100</v>
      </c>
      <c r="I44" s="17">
        <f>SUM(I45:I49)</f>
        <v>1136.2</v>
      </c>
      <c r="J44" s="16">
        <f>I44/I70*100</f>
        <v>0.11724830749973301</v>
      </c>
      <c r="K44" s="16">
        <v>100</v>
      </c>
      <c r="L44" s="17">
        <f>SUM(L45:L49)</f>
        <v>1071</v>
      </c>
      <c r="M44" s="16">
        <f>L44/L70*100</f>
        <v>0.09744413407694155</v>
      </c>
      <c r="N44" s="16">
        <v>100</v>
      </c>
      <c r="O44" s="17">
        <f>SUM(O45:O49)</f>
        <v>-65.19999999999999</v>
      </c>
      <c r="P44" s="18">
        <f t="shared" si="10"/>
        <v>-0.019804173422791463</v>
      </c>
      <c r="Q44" s="16">
        <v>100</v>
      </c>
      <c r="R44" s="16">
        <f t="shared" si="0"/>
        <v>-5.738426333392013</v>
      </c>
      <c r="S44" s="16">
        <f>SUM(S45:S49)</f>
        <v>1071</v>
      </c>
      <c r="T44" s="16">
        <f>S44/S70*100</f>
        <v>0.09997539354459539</v>
      </c>
      <c r="U44" s="16">
        <v>100</v>
      </c>
      <c r="V44" s="16">
        <f>SUM(V45:V49)</f>
        <v>274</v>
      </c>
      <c r="W44" s="18">
        <f t="shared" si="6"/>
        <v>134.3789209535759</v>
      </c>
      <c r="X44" s="16">
        <f>SUM(X45:X49)</f>
        <v>0</v>
      </c>
      <c r="Y44" s="16">
        <f t="shared" si="1"/>
        <v>100</v>
      </c>
      <c r="Z44" s="10"/>
    </row>
    <row r="45" spans="1:26" ht="15.75">
      <c r="A45" s="15" t="s">
        <v>68</v>
      </c>
      <c r="B45" s="22" t="s">
        <v>69</v>
      </c>
      <c r="C45" s="18"/>
      <c r="D45" s="18"/>
      <c r="E45" s="18"/>
      <c r="F45" s="18"/>
      <c r="G45" s="18"/>
      <c r="H45" s="18"/>
      <c r="I45" s="19"/>
      <c r="J45" s="18"/>
      <c r="K45" s="18"/>
      <c r="L45" s="19"/>
      <c r="M45" s="18"/>
      <c r="N45" s="18"/>
      <c r="O45" s="19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1"/>
    </row>
    <row r="46" spans="1:26" ht="15.75">
      <c r="A46" s="15" t="s">
        <v>99</v>
      </c>
      <c r="B46" s="21" t="s">
        <v>106</v>
      </c>
      <c r="C46" s="18"/>
      <c r="D46" s="18"/>
      <c r="E46" s="18"/>
      <c r="F46" s="18"/>
      <c r="G46" s="18"/>
      <c r="H46" s="18"/>
      <c r="I46" s="19"/>
      <c r="J46" s="18"/>
      <c r="K46" s="18"/>
      <c r="L46" s="19"/>
      <c r="M46" s="18"/>
      <c r="N46" s="18"/>
      <c r="O46" s="19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1"/>
    </row>
    <row r="47" spans="1:26" ht="15.75">
      <c r="A47" s="15" t="s">
        <v>100</v>
      </c>
      <c r="B47" s="21" t="s">
        <v>107</v>
      </c>
      <c r="C47" s="18"/>
      <c r="D47" s="18"/>
      <c r="E47" s="18"/>
      <c r="F47" s="18"/>
      <c r="G47" s="18"/>
      <c r="H47" s="18"/>
      <c r="I47" s="19"/>
      <c r="J47" s="18"/>
      <c r="K47" s="18"/>
      <c r="L47" s="19"/>
      <c r="M47" s="18"/>
      <c r="N47" s="18"/>
      <c r="O47" s="19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1"/>
    </row>
    <row r="48" spans="1:26" ht="23.25">
      <c r="A48" s="15" t="s">
        <v>105</v>
      </c>
      <c r="B48" s="21" t="s">
        <v>108</v>
      </c>
      <c r="C48" s="18">
        <v>212.1</v>
      </c>
      <c r="D48" s="18">
        <f>C48/C70*100</f>
        <v>0.029156931651533286</v>
      </c>
      <c r="E48" s="18">
        <f>C48/C44*100</f>
        <v>22.277071736162167</v>
      </c>
      <c r="F48" s="18"/>
      <c r="G48" s="18">
        <f>F48/F70*100</f>
        <v>0</v>
      </c>
      <c r="H48" s="18">
        <f>F48/F44*100</f>
        <v>0</v>
      </c>
      <c r="I48" s="19">
        <v>275.2</v>
      </c>
      <c r="J48" s="18">
        <f>I48/I70*100</f>
        <v>0.028398815546494035</v>
      </c>
      <c r="K48" s="18">
        <f>I48/I44*100</f>
        <v>24.221087836648476</v>
      </c>
      <c r="L48" s="19">
        <v>0</v>
      </c>
      <c r="M48" s="18">
        <f>L48/L70*100</f>
        <v>0</v>
      </c>
      <c r="N48" s="18">
        <f>L48/L44*100</f>
        <v>0</v>
      </c>
      <c r="O48" s="19">
        <f>L48-I48</f>
        <v>-275.2</v>
      </c>
      <c r="P48" s="18">
        <f t="shared" si="10"/>
        <v>-0.028398815546494035</v>
      </c>
      <c r="Q48" s="18">
        <f>N48-K48</f>
        <v>-24.221087836648476</v>
      </c>
      <c r="R48" s="18">
        <f t="shared" si="0"/>
        <v>-100</v>
      </c>
      <c r="S48" s="18">
        <v>0</v>
      </c>
      <c r="T48" s="18">
        <f>S48/S70*100</f>
        <v>0</v>
      </c>
      <c r="U48" s="18">
        <f>S48/S44*100</f>
        <v>0</v>
      </c>
      <c r="V48" s="18">
        <f aca="true" t="shared" si="11" ref="V48:V67">S48-F48</f>
        <v>0</v>
      </c>
      <c r="W48" s="18" t="e">
        <f t="shared" si="6"/>
        <v>#DIV/0!</v>
      </c>
      <c r="X48" s="18">
        <f>S48-L48</f>
        <v>0</v>
      </c>
      <c r="Y48" s="18" t="e">
        <f t="shared" si="1"/>
        <v>#DIV/0!</v>
      </c>
      <c r="Z48" s="11"/>
    </row>
    <row r="49" spans="1:26" ht="23.25">
      <c r="A49" s="15" t="s">
        <v>70</v>
      </c>
      <c r="B49" s="22" t="s">
        <v>71</v>
      </c>
      <c r="C49" s="18">
        <v>740</v>
      </c>
      <c r="D49" s="18">
        <f>C49/C70*100</f>
        <v>0.10172621132548154</v>
      </c>
      <c r="E49" s="18">
        <f>C49/C44*100</f>
        <v>77.72292826383783</v>
      </c>
      <c r="F49" s="18">
        <v>797</v>
      </c>
      <c r="G49" s="18">
        <f>F49/F70*100</f>
        <v>0.084703674768497</v>
      </c>
      <c r="H49" s="18">
        <f>F49/F44*100</f>
        <v>100</v>
      </c>
      <c r="I49" s="19">
        <v>861</v>
      </c>
      <c r="J49" s="18">
        <f>I49/I70*100</f>
        <v>0.08884949195323896</v>
      </c>
      <c r="K49" s="18">
        <f>I49/I44*100</f>
        <v>75.77891216335152</v>
      </c>
      <c r="L49" s="19">
        <v>1071</v>
      </c>
      <c r="M49" s="18">
        <f>L49/L70*100</f>
        <v>0.09744413407694155</v>
      </c>
      <c r="N49" s="18">
        <f>L49/L44*100</f>
        <v>100</v>
      </c>
      <c r="O49" s="19">
        <f>L49-I49</f>
        <v>210</v>
      </c>
      <c r="P49" s="18">
        <f t="shared" si="10"/>
        <v>0.00859464212370259</v>
      </c>
      <c r="Q49" s="18">
        <f>N49-K49</f>
        <v>24.22108783664848</v>
      </c>
      <c r="R49" s="18">
        <f t="shared" si="0"/>
        <v>24.390243902439025</v>
      </c>
      <c r="S49" s="18">
        <v>1071</v>
      </c>
      <c r="T49" s="18">
        <f>S49/S70*100</f>
        <v>0.09997539354459539</v>
      </c>
      <c r="U49" s="18">
        <f>S49/S44*100</f>
        <v>100</v>
      </c>
      <c r="V49" s="18">
        <f t="shared" si="11"/>
        <v>274</v>
      </c>
      <c r="W49" s="18">
        <f t="shared" si="6"/>
        <v>134.3789209535759</v>
      </c>
      <c r="X49" s="18">
        <f>S49-L49</f>
        <v>0</v>
      </c>
      <c r="Y49" s="18">
        <f t="shared" si="1"/>
        <v>100</v>
      </c>
      <c r="Z49" s="11"/>
    </row>
    <row r="50" spans="1:26" ht="15.75">
      <c r="A50" s="14" t="s">
        <v>72</v>
      </c>
      <c r="B50" s="20" t="s">
        <v>73</v>
      </c>
      <c r="C50" s="16">
        <f>SUM(C51:C55)</f>
        <v>8971.4</v>
      </c>
      <c r="D50" s="16">
        <f>C50/C70*100</f>
        <v>1.2332790976830066</v>
      </c>
      <c r="E50" s="16">
        <v>100</v>
      </c>
      <c r="F50" s="16">
        <f>SUM(F51:F55)</f>
        <v>16929.699999999997</v>
      </c>
      <c r="G50" s="16">
        <f>F50/F70*100</f>
        <v>1.799256967036667</v>
      </c>
      <c r="H50" s="16">
        <v>100</v>
      </c>
      <c r="I50" s="17">
        <f>SUM(I51:I55)</f>
        <v>16715.1</v>
      </c>
      <c r="J50" s="16">
        <f>I50/I70*100</f>
        <v>1.7248875063270435</v>
      </c>
      <c r="K50" s="16">
        <v>100</v>
      </c>
      <c r="L50" s="17">
        <f>SUM(L51:L55)</f>
        <v>15640.400000000001</v>
      </c>
      <c r="M50" s="16">
        <f>L50/L70*100</f>
        <v>1.423030097681603</v>
      </c>
      <c r="N50" s="16">
        <v>100</v>
      </c>
      <c r="O50" s="17">
        <f>SUM(O51:O55)</f>
        <v>-1074.7000000000005</v>
      </c>
      <c r="P50" s="18">
        <f aca="true" t="shared" si="12" ref="P50:P56">M50-J50</f>
        <v>-0.3018574086454404</v>
      </c>
      <c r="Q50" s="16">
        <v>100</v>
      </c>
      <c r="R50" s="16">
        <f t="shared" si="0"/>
        <v>-6.4295158270067105</v>
      </c>
      <c r="S50" s="16">
        <f>SUM(S51:S55)</f>
        <v>15640.400000000001</v>
      </c>
      <c r="T50" s="16">
        <f>S50/S70*100</f>
        <v>1.4599954670353779</v>
      </c>
      <c r="U50" s="16">
        <v>100</v>
      </c>
      <c r="V50" s="16">
        <f>SUM(V51:V55)</f>
        <v>-1289.2999999999995</v>
      </c>
      <c r="W50" s="18">
        <f t="shared" si="6"/>
        <v>92.38438956390252</v>
      </c>
      <c r="X50" s="16">
        <f>SUM(X51:X55)</f>
        <v>0</v>
      </c>
      <c r="Y50" s="16">
        <f t="shared" si="1"/>
        <v>100</v>
      </c>
      <c r="Z50" s="10"/>
    </row>
    <row r="51" spans="1:26" ht="15.75">
      <c r="A51" s="15" t="s">
        <v>74</v>
      </c>
      <c r="B51" s="22" t="s">
        <v>75</v>
      </c>
      <c r="C51" s="18">
        <v>1309.8</v>
      </c>
      <c r="D51" s="18">
        <f>C51/C70*100</f>
        <v>0.1800553940461023</v>
      </c>
      <c r="E51" s="18">
        <f>C51/C50*100</f>
        <v>14.599728024611544</v>
      </c>
      <c r="F51" s="18">
        <v>1039.4</v>
      </c>
      <c r="G51" s="18">
        <f>F51/F70*100</f>
        <v>0.110465495049405</v>
      </c>
      <c r="H51" s="18">
        <f>F51/F50*100</f>
        <v>6.139506311393588</v>
      </c>
      <c r="I51" s="19">
        <v>1329</v>
      </c>
      <c r="J51" s="18">
        <f>I51/I70*100</f>
        <v>0.13714398932155003</v>
      </c>
      <c r="K51" s="18">
        <f>I51/I50*100</f>
        <v>7.950894700001795</v>
      </c>
      <c r="L51" s="19">
        <v>1674.7</v>
      </c>
      <c r="M51" s="18">
        <f>L51/L70*100</f>
        <v>0.1523713271135892</v>
      </c>
      <c r="N51" s="18">
        <f>L51/L50*100</f>
        <v>10.707526661722206</v>
      </c>
      <c r="O51" s="19">
        <f>L51-I51</f>
        <v>345.70000000000005</v>
      </c>
      <c r="P51" s="18">
        <f t="shared" si="12"/>
        <v>0.015227337792039164</v>
      </c>
      <c r="Q51" s="18">
        <f>N51-K51</f>
        <v>2.7566319617204105</v>
      </c>
      <c r="R51" s="18">
        <f t="shared" si="0"/>
        <v>26.012039127163277</v>
      </c>
      <c r="S51" s="18">
        <v>1674.7</v>
      </c>
      <c r="T51" s="18">
        <f>S51/S70*100</f>
        <v>0.15632940389274874</v>
      </c>
      <c r="U51" s="18">
        <f>S51/S50*100</f>
        <v>10.707526661722206</v>
      </c>
      <c r="V51" s="18">
        <f t="shared" si="11"/>
        <v>635.3</v>
      </c>
      <c r="W51" s="18">
        <f t="shared" si="6"/>
        <v>161.12180103906098</v>
      </c>
      <c r="X51" s="18">
        <f>S51-L51</f>
        <v>0</v>
      </c>
      <c r="Y51" s="18">
        <f t="shared" si="1"/>
        <v>100</v>
      </c>
      <c r="Z51" s="11"/>
    </row>
    <row r="52" spans="1:26" ht="15.75">
      <c r="A52" s="15" t="s">
        <v>76</v>
      </c>
      <c r="B52" s="22" t="s">
        <v>77</v>
      </c>
      <c r="C52" s="18"/>
      <c r="D52" s="18"/>
      <c r="E52" s="18"/>
      <c r="F52" s="18"/>
      <c r="G52" s="18"/>
      <c r="H52" s="18"/>
      <c r="I52" s="19"/>
      <c r="J52" s="18"/>
      <c r="K52" s="18"/>
      <c r="L52" s="19"/>
      <c r="M52" s="18"/>
      <c r="N52" s="18"/>
      <c r="O52" s="19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1"/>
    </row>
    <row r="53" spans="1:26" ht="15.75">
      <c r="A53" s="15" t="s">
        <v>78</v>
      </c>
      <c r="B53" s="22" t="s">
        <v>79</v>
      </c>
      <c r="C53" s="18">
        <v>2167.5</v>
      </c>
      <c r="D53" s="18">
        <f>C53/C70*100</f>
        <v>0.29796157168646115</v>
      </c>
      <c r="E53" s="18">
        <f>C53/C50*100</f>
        <v>24.160108790155384</v>
      </c>
      <c r="F53" s="18">
        <v>11100.8</v>
      </c>
      <c r="G53" s="18">
        <f>F53/F70*100</f>
        <v>1.179772337352737</v>
      </c>
      <c r="H53" s="18">
        <f>F53/F50*100</f>
        <v>65.5699746599172</v>
      </c>
      <c r="I53" s="19">
        <v>10768</v>
      </c>
      <c r="J53" s="18">
        <f>I53/I70*100</f>
        <v>1.1111862129529353</v>
      </c>
      <c r="K53" s="18">
        <f>I53/I50*100</f>
        <v>64.42079317503337</v>
      </c>
      <c r="L53" s="19">
        <v>10887.9</v>
      </c>
      <c r="M53" s="18">
        <f>L53/L70*100</f>
        <v>0.9906274392309354</v>
      </c>
      <c r="N53" s="18">
        <f>L53/L50*100</f>
        <v>69.61394849236592</v>
      </c>
      <c r="O53" s="19">
        <f>L53-I53</f>
        <v>119.89999999999964</v>
      </c>
      <c r="P53" s="18">
        <f t="shared" si="12"/>
        <v>-0.12055877372199986</v>
      </c>
      <c r="Q53" s="18">
        <f>N53-K53</f>
        <v>5.193155317332554</v>
      </c>
      <c r="R53" s="18">
        <f t="shared" si="0"/>
        <v>1.11348439821694</v>
      </c>
      <c r="S53" s="18">
        <v>10887.9</v>
      </c>
      <c r="T53" s="18">
        <f>S53/S70*100</f>
        <v>1.0163604924128853</v>
      </c>
      <c r="U53" s="18">
        <f>S53/S50*100</f>
        <v>69.61394849236592</v>
      </c>
      <c r="V53" s="18">
        <f t="shared" si="11"/>
        <v>-212.89999999999964</v>
      </c>
      <c r="W53" s="18">
        <f t="shared" si="6"/>
        <v>98.08212020755262</v>
      </c>
      <c r="X53" s="18">
        <f>S53-L53</f>
        <v>0</v>
      </c>
      <c r="Y53" s="18">
        <f t="shared" si="1"/>
        <v>100</v>
      </c>
      <c r="Z53" s="11"/>
    </row>
    <row r="54" spans="1:26" ht="15.75">
      <c r="A54" s="15" t="s">
        <v>80</v>
      </c>
      <c r="B54" s="22" t="s">
        <v>81</v>
      </c>
      <c r="C54" s="18">
        <v>4769.3</v>
      </c>
      <c r="D54" s="18">
        <f>C54/C70*100</f>
        <v>0.6556254319927285</v>
      </c>
      <c r="E54" s="18">
        <f>C54/C50*100</f>
        <v>53.16115656419288</v>
      </c>
      <c r="F54" s="18">
        <v>4789.5</v>
      </c>
      <c r="G54" s="18">
        <f>F54/F70*100</f>
        <v>0.509019134634525</v>
      </c>
      <c r="H54" s="18">
        <f>F54/F50*100</f>
        <v>28.290519028689232</v>
      </c>
      <c r="I54" s="19">
        <v>4618.1</v>
      </c>
      <c r="J54" s="18">
        <f>I54/I70*100</f>
        <v>0.4765573040525585</v>
      </c>
      <c r="K54" s="18">
        <f>I54/I50*100</f>
        <v>27.628312124964854</v>
      </c>
      <c r="L54" s="19">
        <v>3077.8</v>
      </c>
      <c r="M54" s="18">
        <f>L54/L70*100</f>
        <v>0.2800313313370782</v>
      </c>
      <c r="N54" s="18">
        <f>L54/L50*100</f>
        <v>19.67852484591187</v>
      </c>
      <c r="O54" s="19">
        <f>L54-I54</f>
        <v>-1540.3000000000002</v>
      </c>
      <c r="P54" s="18">
        <f t="shared" si="12"/>
        <v>-0.19652597271548028</v>
      </c>
      <c r="Q54" s="18">
        <f>N54-K54</f>
        <v>-7.949787279052984</v>
      </c>
      <c r="R54" s="18">
        <f t="shared" si="0"/>
        <v>-33.353543665143675</v>
      </c>
      <c r="S54" s="18">
        <v>3077.8</v>
      </c>
      <c r="T54" s="18">
        <f>S54/S70*100</f>
        <v>0.2873055707297439</v>
      </c>
      <c r="U54" s="18">
        <f>S54/S50*100</f>
        <v>19.67852484591187</v>
      </c>
      <c r="V54" s="18">
        <f t="shared" si="11"/>
        <v>-1711.6999999999998</v>
      </c>
      <c r="W54" s="18">
        <f t="shared" si="6"/>
        <v>64.26140515711452</v>
      </c>
      <c r="X54" s="18">
        <f>S54-L54</f>
        <v>0</v>
      </c>
      <c r="Y54" s="18">
        <f t="shared" si="1"/>
        <v>100</v>
      </c>
      <c r="Z54" s="11"/>
    </row>
    <row r="55" spans="1:26" ht="23.25">
      <c r="A55" s="15" t="s">
        <v>82</v>
      </c>
      <c r="B55" s="22" t="s">
        <v>83</v>
      </c>
      <c r="C55" s="18">
        <v>724.8</v>
      </c>
      <c r="D55" s="18">
        <f>C55/C70*100</f>
        <v>0.09963669995771487</v>
      </c>
      <c r="E55" s="18">
        <f>C55/C50*100</f>
        <v>8.079006621040193</v>
      </c>
      <c r="F55" s="18">
        <v>0</v>
      </c>
      <c r="G55" s="18">
        <f>F55/F70*100</f>
        <v>0</v>
      </c>
      <c r="H55" s="18">
        <f>F55/F50*100</f>
        <v>0</v>
      </c>
      <c r="I55" s="19"/>
      <c r="J55" s="18">
        <f>I55/I70*100</f>
        <v>0</v>
      </c>
      <c r="K55" s="18">
        <f>I55/I50*100</f>
        <v>0</v>
      </c>
      <c r="L55" s="19"/>
      <c r="M55" s="18">
        <f>L55/L70*100</f>
        <v>0</v>
      </c>
      <c r="N55" s="18">
        <f>L55/L50*100</f>
        <v>0</v>
      </c>
      <c r="O55" s="19">
        <f>L55-I55</f>
        <v>0</v>
      </c>
      <c r="P55" s="18">
        <f t="shared" si="12"/>
        <v>0</v>
      </c>
      <c r="Q55" s="18">
        <f>N55-K55</f>
        <v>0</v>
      </c>
      <c r="R55" s="18" t="e">
        <f t="shared" si="0"/>
        <v>#DIV/0!</v>
      </c>
      <c r="S55" s="18">
        <v>0</v>
      </c>
      <c r="T55" s="18">
        <f>S55/S70*100</f>
        <v>0</v>
      </c>
      <c r="U55" s="18">
        <f>S55/S50*100</f>
        <v>0</v>
      </c>
      <c r="V55" s="18">
        <f t="shared" si="11"/>
        <v>0</v>
      </c>
      <c r="W55" s="18" t="e">
        <f t="shared" si="6"/>
        <v>#DIV/0!</v>
      </c>
      <c r="X55" s="18">
        <f>S55-L55</f>
        <v>0</v>
      </c>
      <c r="Y55" s="18" t="e">
        <f t="shared" si="1"/>
        <v>#DIV/0!</v>
      </c>
      <c r="Z55" s="11"/>
    </row>
    <row r="56" spans="1:26" ht="22.5">
      <c r="A56" s="14" t="s">
        <v>84</v>
      </c>
      <c r="B56" s="20" t="s">
        <v>85</v>
      </c>
      <c r="C56" s="17">
        <f>SUM(C57:C59)</f>
        <v>121578.9</v>
      </c>
      <c r="D56" s="16">
        <f>C56/C70*100</f>
        <v>16.71319037043187</v>
      </c>
      <c r="E56" s="16">
        <v>100</v>
      </c>
      <c r="F56" s="17">
        <f>SUM(F57:F59)</f>
        <v>93873.70000000001</v>
      </c>
      <c r="G56" s="16">
        <f>F56/F70*100</f>
        <v>9.976721899768453</v>
      </c>
      <c r="H56" s="16">
        <v>100</v>
      </c>
      <c r="I56" s="17">
        <f>SUM(I57:I59)</f>
        <v>14669.9</v>
      </c>
      <c r="J56" s="16">
        <f>I56/I70*100</f>
        <v>1.5138364250927066</v>
      </c>
      <c r="K56" s="16">
        <v>100</v>
      </c>
      <c r="L56" s="17">
        <f>SUM(L57:L59)</f>
        <v>15497</v>
      </c>
      <c r="M56" s="16">
        <f>L56/L70*100</f>
        <v>1.4099829559200405</v>
      </c>
      <c r="N56" s="16">
        <v>100</v>
      </c>
      <c r="O56" s="17">
        <f>SUM(O57:O59)</f>
        <v>827.1000000000008</v>
      </c>
      <c r="P56" s="18">
        <f t="shared" si="12"/>
        <v>-0.10385346917266602</v>
      </c>
      <c r="Q56" s="16">
        <v>100</v>
      </c>
      <c r="R56" s="16">
        <f t="shared" si="0"/>
        <v>5.638075242503376</v>
      </c>
      <c r="S56" s="17">
        <f>SUM(S57:S59)</f>
        <v>15482.300000000001</v>
      </c>
      <c r="T56" s="16">
        <f>S56/S70*100</f>
        <v>1.4452371946549853</v>
      </c>
      <c r="U56" s="16">
        <v>100</v>
      </c>
      <c r="V56" s="17">
        <f>SUM(V57:V59)</f>
        <v>-78391.40000000001</v>
      </c>
      <c r="W56" s="18">
        <f t="shared" si="6"/>
        <v>16.49269177629091</v>
      </c>
      <c r="X56" s="17">
        <f>SUM(X57:X59)</f>
        <v>-14.700000000000273</v>
      </c>
      <c r="Y56" s="16">
        <f t="shared" si="1"/>
        <v>99.90514293088985</v>
      </c>
      <c r="Z56" s="10"/>
    </row>
    <row r="57" spans="1:26" ht="15.75">
      <c r="A57" s="15" t="s">
        <v>86</v>
      </c>
      <c r="B57" s="22" t="s">
        <v>87</v>
      </c>
      <c r="C57" s="18">
        <v>4045.9</v>
      </c>
      <c r="D57" s="18">
        <f>C57/C70*100</f>
        <v>0.5561811870294132</v>
      </c>
      <c r="E57" s="18">
        <f>C57/C56*100</f>
        <v>3.327797833341147</v>
      </c>
      <c r="F57" s="18">
        <v>14917.1</v>
      </c>
      <c r="G57" s="18">
        <f>F57/F70*100</f>
        <v>1.5853615895723296</v>
      </c>
      <c r="H57" s="18">
        <f>F57/F56*100</f>
        <v>15.89060620812858</v>
      </c>
      <c r="I57" s="19">
        <v>10812</v>
      </c>
      <c r="J57" s="18">
        <f>I57/I70*100</f>
        <v>1.11572672125252</v>
      </c>
      <c r="K57" s="18">
        <f>I57/I56*100</f>
        <v>73.70193389184656</v>
      </c>
      <c r="L57" s="19">
        <v>11639.2</v>
      </c>
      <c r="M57" s="18">
        <f>L57/L70*100</f>
        <v>1.058983907888271</v>
      </c>
      <c r="N57" s="18">
        <f>L57/L56*100</f>
        <v>75.10614957733756</v>
      </c>
      <c r="O57" s="19">
        <f aca="true" t="shared" si="13" ref="O57:Q59">L57-I57</f>
        <v>827.2000000000007</v>
      </c>
      <c r="P57" s="18">
        <f t="shared" si="13"/>
        <v>-0.05674281336424891</v>
      </c>
      <c r="Q57" s="18">
        <f t="shared" si="13"/>
        <v>1.4042156854909962</v>
      </c>
      <c r="R57" s="18">
        <f t="shared" si="0"/>
        <v>7.650758416574192</v>
      </c>
      <c r="S57" s="18">
        <v>11639.2</v>
      </c>
      <c r="T57" s="18">
        <f>S57/S70*100</f>
        <v>1.0864926242243274</v>
      </c>
      <c r="U57" s="18">
        <f>S57/S56*100</f>
        <v>75.17746071320153</v>
      </c>
      <c r="V57" s="18">
        <f t="shared" si="11"/>
        <v>-3277.8999999999996</v>
      </c>
      <c r="W57" s="18">
        <f t="shared" si="6"/>
        <v>78.02588975068882</v>
      </c>
      <c r="X57" s="18">
        <f>S57-L57</f>
        <v>0</v>
      </c>
      <c r="Y57" s="18">
        <f t="shared" si="1"/>
        <v>100</v>
      </c>
      <c r="Z57" s="11"/>
    </row>
    <row r="58" spans="1:26" ht="15.75">
      <c r="A58" s="15" t="s">
        <v>88</v>
      </c>
      <c r="B58" s="22" t="s">
        <v>89</v>
      </c>
      <c r="C58" s="18">
        <v>900</v>
      </c>
      <c r="D58" s="18">
        <f>C58/C70*100</f>
        <v>0.12372106782828834</v>
      </c>
      <c r="E58" s="18">
        <f>C58/C56*100</f>
        <v>0.7402600286727384</v>
      </c>
      <c r="F58" s="18">
        <v>900</v>
      </c>
      <c r="G58" s="18">
        <f>F58/F70*100</f>
        <v>0.09565032282515344</v>
      </c>
      <c r="H58" s="18">
        <f>F58/F56*100</f>
        <v>0.9587349811502048</v>
      </c>
      <c r="I58" s="19">
        <v>3857.9</v>
      </c>
      <c r="J58" s="18">
        <f>I58/I70*100</f>
        <v>0.3981097038401865</v>
      </c>
      <c r="K58" s="18">
        <f>I58/I56*100</f>
        <v>26.298066108153428</v>
      </c>
      <c r="L58" s="19">
        <v>3857.8</v>
      </c>
      <c r="M58" s="18">
        <f>L58/L70*100</f>
        <v>0.3509990480317695</v>
      </c>
      <c r="N58" s="18">
        <f>L58/L56*100</f>
        <v>24.893850422662453</v>
      </c>
      <c r="O58" s="19">
        <f t="shared" si="13"/>
        <v>-0.09999999999990905</v>
      </c>
      <c r="P58" s="18">
        <f t="shared" si="13"/>
        <v>-0.047110655808417</v>
      </c>
      <c r="Q58" s="18">
        <f t="shared" si="13"/>
        <v>-1.4042156854909749</v>
      </c>
      <c r="R58" s="18">
        <f t="shared" si="0"/>
        <v>-0.002592083776136178</v>
      </c>
      <c r="S58" s="18">
        <v>3843.1</v>
      </c>
      <c r="T58" s="18">
        <f>S58/S70*100</f>
        <v>0.3587445704306578</v>
      </c>
      <c r="U58" s="18">
        <f>S58/S56*100</f>
        <v>24.82253928679847</v>
      </c>
      <c r="V58" s="18">
        <f t="shared" si="11"/>
        <v>2943.1</v>
      </c>
      <c r="W58" s="18">
        <f t="shared" si="6"/>
        <v>427.0111111111111</v>
      </c>
      <c r="X58" s="18">
        <f>S58-L58</f>
        <v>-14.700000000000273</v>
      </c>
      <c r="Y58" s="18">
        <f t="shared" si="1"/>
        <v>99.61895380786976</v>
      </c>
      <c r="Z58" s="11"/>
    </row>
    <row r="59" spans="1:26" ht="23.25">
      <c r="A59" s="15" t="s">
        <v>125</v>
      </c>
      <c r="B59" s="22">
        <v>1105</v>
      </c>
      <c r="C59" s="18">
        <v>116633</v>
      </c>
      <c r="D59" s="18"/>
      <c r="E59" s="18"/>
      <c r="F59" s="18">
        <v>78056.6</v>
      </c>
      <c r="G59" s="18"/>
      <c r="H59" s="18"/>
      <c r="I59" s="19"/>
      <c r="J59" s="18">
        <f>I59/I70*100</f>
        <v>0</v>
      </c>
      <c r="K59" s="18">
        <f>I59/I56*100</f>
        <v>0</v>
      </c>
      <c r="L59" s="19"/>
      <c r="M59" s="18">
        <f>L59/L70*100</f>
        <v>0</v>
      </c>
      <c r="N59" s="18">
        <f>L59/L56*100</f>
        <v>0</v>
      </c>
      <c r="O59" s="19">
        <f t="shared" si="13"/>
        <v>0</v>
      </c>
      <c r="P59" s="18">
        <f t="shared" si="13"/>
        <v>0</v>
      </c>
      <c r="Q59" s="18">
        <f t="shared" si="13"/>
        <v>0</v>
      </c>
      <c r="R59" s="18" t="e">
        <f>(L59/I59*100)-100</f>
        <v>#DIV/0!</v>
      </c>
      <c r="S59" s="18"/>
      <c r="T59" s="18">
        <f>S59/S70*100</f>
        <v>0</v>
      </c>
      <c r="U59" s="18">
        <f>S59/S56*100</f>
        <v>0</v>
      </c>
      <c r="V59" s="18">
        <f>S59-F59</f>
        <v>-78056.6</v>
      </c>
      <c r="W59" s="18">
        <f>S59/F59*100</f>
        <v>0</v>
      </c>
      <c r="X59" s="18">
        <f>S59-L59</f>
        <v>0</v>
      </c>
      <c r="Y59" s="18" t="e">
        <f>S59/L59*100</f>
        <v>#DIV/0!</v>
      </c>
      <c r="Z59" s="11"/>
    </row>
    <row r="60" spans="1:26" ht="23.25" customHeight="1">
      <c r="A60" s="14" t="s">
        <v>109</v>
      </c>
      <c r="B60" s="23">
        <v>1200</v>
      </c>
      <c r="C60" s="16"/>
      <c r="D60" s="16"/>
      <c r="E60" s="16"/>
      <c r="F60" s="16"/>
      <c r="G60" s="16"/>
      <c r="H60" s="16"/>
      <c r="I60" s="17"/>
      <c r="J60" s="16"/>
      <c r="K60" s="16"/>
      <c r="L60" s="17"/>
      <c r="M60" s="16"/>
      <c r="N60" s="16"/>
      <c r="O60" s="17"/>
      <c r="P60" s="18"/>
      <c r="Q60" s="16"/>
      <c r="R60" s="16"/>
      <c r="S60" s="16"/>
      <c r="T60" s="16"/>
      <c r="U60" s="16"/>
      <c r="V60" s="16"/>
      <c r="W60" s="18"/>
      <c r="X60" s="16"/>
      <c r="Y60" s="16"/>
      <c r="Z60" s="10"/>
    </row>
    <row r="61" spans="1:26" ht="15.75">
      <c r="A61" s="15" t="s">
        <v>110</v>
      </c>
      <c r="B61" s="21">
        <v>1202</v>
      </c>
      <c r="C61" s="18"/>
      <c r="D61" s="18"/>
      <c r="E61" s="18"/>
      <c r="F61" s="18"/>
      <c r="G61" s="18"/>
      <c r="H61" s="18"/>
      <c r="I61" s="19"/>
      <c r="J61" s="18"/>
      <c r="K61" s="18"/>
      <c r="L61" s="19"/>
      <c r="M61" s="18"/>
      <c r="N61" s="18"/>
      <c r="O61" s="19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1"/>
    </row>
    <row r="62" spans="1:26" ht="33">
      <c r="A62" s="14" t="s">
        <v>90</v>
      </c>
      <c r="B62" s="20" t="s">
        <v>91</v>
      </c>
      <c r="C62" s="16"/>
      <c r="D62" s="16"/>
      <c r="E62" s="16"/>
      <c r="F62" s="16"/>
      <c r="G62" s="16"/>
      <c r="H62" s="16"/>
      <c r="I62" s="17"/>
      <c r="J62" s="16"/>
      <c r="K62" s="16"/>
      <c r="L62" s="17"/>
      <c r="M62" s="16"/>
      <c r="N62" s="16"/>
      <c r="O62" s="17"/>
      <c r="P62" s="18"/>
      <c r="Q62" s="16"/>
      <c r="R62" s="16"/>
      <c r="S62" s="16"/>
      <c r="T62" s="16"/>
      <c r="U62" s="16"/>
      <c r="V62" s="16"/>
      <c r="W62" s="18"/>
      <c r="X62" s="16"/>
      <c r="Y62" s="16"/>
      <c r="Z62" s="10"/>
    </row>
    <row r="63" spans="1:26" ht="24" customHeight="1">
      <c r="A63" s="15" t="s">
        <v>92</v>
      </c>
      <c r="B63" s="22" t="s">
        <v>93</v>
      </c>
      <c r="C63" s="18"/>
      <c r="D63" s="18"/>
      <c r="E63" s="18"/>
      <c r="F63" s="18"/>
      <c r="G63" s="18"/>
      <c r="H63" s="18"/>
      <c r="I63" s="19"/>
      <c r="J63" s="18"/>
      <c r="K63" s="18"/>
      <c r="L63" s="19"/>
      <c r="M63" s="18"/>
      <c r="N63" s="18"/>
      <c r="O63" s="19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1"/>
    </row>
    <row r="64" spans="1:26" ht="75">
      <c r="A64" s="14" t="s">
        <v>94</v>
      </c>
      <c r="B64" s="20" t="s">
        <v>95</v>
      </c>
      <c r="C64" s="16">
        <f>SUM(C65:C67)</f>
        <v>46258.4</v>
      </c>
      <c r="D64" s="16">
        <f>C64/C70*100</f>
        <v>6.359042937808994</v>
      </c>
      <c r="E64" s="16">
        <v>100</v>
      </c>
      <c r="F64" s="16">
        <f>SUM(F65:F67)</f>
        <v>55582.90000000001</v>
      </c>
      <c r="G64" s="16">
        <f>F64/F70*100</f>
        <v>5.907247031731358</v>
      </c>
      <c r="H64" s="16">
        <v>100</v>
      </c>
      <c r="I64" s="17">
        <f>SUM(I65:I67)</f>
        <v>41179.8</v>
      </c>
      <c r="J64" s="16">
        <f>I64/I70*100</f>
        <v>4.2494823562555055</v>
      </c>
      <c r="K64" s="16">
        <v>100</v>
      </c>
      <c r="L64" s="17">
        <f>SUM(L65:L67)</f>
        <v>49257.7</v>
      </c>
      <c r="M64" s="16">
        <f>L64/L70*100</f>
        <v>4.4816749982462785</v>
      </c>
      <c r="N64" s="16">
        <v>100</v>
      </c>
      <c r="O64" s="17">
        <f>SUM(O65:O67)</f>
        <v>8077.899999999998</v>
      </c>
      <c r="P64" s="18">
        <f>M64-J64</f>
        <v>0.23219264199077294</v>
      </c>
      <c r="Q64" s="16">
        <v>100</v>
      </c>
      <c r="R64" s="16">
        <f t="shared" si="0"/>
        <v>19.616171035313414</v>
      </c>
      <c r="S64" s="16">
        <f>SUM(S65:S67)</f>
        <v>49256.399999999994</v>
      </c>
      <c r="T64" s="16">
        <f>S64/S70*100</f>
        <v>4.597971965070035</v>
      </c>
      <c r="U64" s="16">
        <v>100</v>
      </c>
      <c r="V64" s="16">
        <f>SUM(V65:V67)</f>
        <v>-6326.500000000005</v>
      </c>
      <c r="W64" s="18">
        <f t="shared" si="6"/>
        <v>88.61790226850343</v>
      </c>
      <c r="X64" s="16">
        <f>SUM(X65:X67)</f>
        <v>-1.2999999999992724</v>
      </c>
      <c r="Y64" s="16">
        <f t="shared" si="1"/>
        <v>99.99736081871463</v>
      </c>
      <c r="Z64" s="10"/>
    </row>
    <row r="65" spans="1:26" ht="45.75">
      <c r="A65" s="15" t="s">
        <v>111</v>
      </c>
      <c r="B65" s="21">
        <v>1401</v>
      </c>
      <c r="C65" s="18">
        <v>23291</v>
      </c>
      <c r="D65" s="18">
        <f>C65/C70*100</f>
        <v>3.2017637675429595</v>
      </c>
      <c r="E65" s="18">
        <f>C65/C64*100</f>
        <v>50.34977431126022</v>
      </c>
      <c r="F65" s="18">
        <v>25548.7</v>
      </c>
      <c r="G65" s="18">
        <f>F65/F70*100</f>
        <v>2.71526822529222</v>
      </c>
      <c r="H65" s="18">
        <f>F65/F64*100</f>
        <v>45.965036009276226</v>
      </c>
      <c r="I65" s="19">
        <v>29487.6</v>
      </c>
      <c r="J65" s="18">
        <f>I65/I70*100</f>
        <v>3.0429248303372</v>
      </c>
      <c r="K65" s="18">
        <f>I65/I64*100</f>
        <v>71.60695292352075</v>
      </c>
      <c r="L65" s="19">
        <v>29487.6</v>
      </c>
      <c r="M65" s="18">
        <f>L65/L70*100</f>
        <v>2.682907234367154</v>
      </c>
      <c r="N65" s="18">
        <f>L65/L64*100</f>
        <v>59.86394005404231</v>
      </c>
      <c r="O65" s="19">
        <f>L65-I65</f>
        <v>0</v>
      </c>
      <c r="P65" s="18">
        <f>M65-J65</f>
        <v>-0.36001759597004623</v>
      </c>
      <c r="Q65" s="18">
        <f>N65-K65</f>
        <v>-11.743012869478441</v>
      </c>
      <c r="R65" s="18">
        <f t="shared" si="0"/>
        <v>0</v>
      </c>
      <c r="S65" s="18">
        <v>29486.3</v>
      </c>
      <c r="T65" s="18">
        <f>S65/S70*100</f>
        <v>2.7524784749523836</v>
      </c>
      <c r="U65" s="18">
        <f>S65/S64*100</f>
        <v>59.86288076270292</v>
      </c>
      <c r="V65" s="18">
        <f t="shared" si="11"/>
        <v>3937.5999999999985</v>
      </c>
      <c r="W65" s="18">
        <f t="shared" si="6"/>
        <v>115.41213447259547</v>
      </c>
      <c r="X65" s="18">
        <f>S65-L65</f>
        <v>-1.2999999999992724</v>
      </c>
      <c r="Y65" s="18">
        <f t="shared" si="1"/>
        <v>99.99559136721876</v>
      </c>
      <c r="Z65" s="11"/>
    </row>
    <row r="66" spans="1:26" ht="15.75">
      <c r="A66" s="15" t="s">
        <v>114</v>
      </c>
      <c r="B66" s="21" t="s">
        <v>115</v>
      </c>
      <c r="C66" s="18">
        <v>18680.5</v>
      </c>
      <c r="D66" s="18">
        <f>C66/C70*100</f>
        <v>2.5679682306292673</v>
      </c>
      <c r="E66" s="18">
        <f>C66/C64*100</f>
        <v>40.38293585597427</v>
      </c>
      <c r="F66" s="18">
        <v>29986.9</v>
      </c>
      <c r="G66" s="18">
        <f>F66/F70*100</f>
        <v>3.186951850583993</v>
      </c>
      <c r="H66" s="18">
        <f>F66/F64*100</f>
        <v>53.94986587601582</v>
      </c>
      <c r="I66" s="19">
        <v>11692.2</v>
      </c>
      <c r="J66" s="18">
        <f>I66/I70*100</f>
        <v>1.2065575259183052</v>
      </c>
      <c r="K66" s="18">
        <f>I66/I64*100</f>
        <v>28.393047076479245</v>
      </c>
      <c r="L66" s="19">
        <v>19770.1</v>
      </c>
      <c r="M66" s="18">
        <f>L66/L70*100</f>
        <v>1.7987677638791242</v>
      </c>
      <c r="N66" s="18">
        <f>L66/L64*100</f>
        <v>40.13605994595768</v>
      </c>
      <c r="O66" s="19">
        <f>L66-I66</f>
        <v>8077.899999999998</v>
      </c>
      <c r="P66" s="18">
        <f>M66-J66</f>
        <v>0.592210237960819</v>
      </c>
      <c r="Q66" s="18">
        <f>N66-K66</f>
        <v>11.743012869478438</v>
      </c>
      <c r="R66" s="18">
        <f t="shared" si="0"/>
        <v>69.08793896785889</v>
      </c>
      <c r="S66" s="18">
        <v>19770.1</v>
      </c>
      <c r="T66" s="18">
        <f>S66/S70*100</f>
        <v>1.8454934901176518</v>
      </c>
      <c r="U66" s="18">
        <f>S66/S64*100</f>
        <v>40.137119237297085</v>
      </c>
      <c r="V66" s="18">
        <f t="shared" si="11"/>
        <v>-10216.800000000003</v>
      </c>
      <c r="W66" s="18">
        <f t="shared" si="6"/>
        <v>65.92912238344077</v>
      </c>
      <c r="X66" s="18">
        <f>S66-L66</f>
        <v>0</v>
      </c>
      <c r="Y66" s="18">
        <f t="shared" si="1"/>
        <v>100</v>
      </c>
      <c r="Z66" s="11"/>
    </row>
    <row r="67" spans="1:26" ht="23.25">
      <c r="A67" s="15" t="s">
        <v>96</v>
      </c>
      <c r="B67" s="22" t="s">
        <v>97</v>
      </c>
      <c r="C67" s="18">
        <v>4286.9</v>
      </c>
      <c r="D67" s="18">
        <f>C67/C70*100</f>
        <v>0.5893109396367658</v>
      </c>
      <c r="E67" s="18">
        <f>C67/C64*100</f>
        <v>9.267289832765508</v>
      </c>
      <c r="F67" s="18">
        <v>47.3</v>
      </c>
      <c r="G67" s="18">
        <f>F67/F70*100</f>
        <v>0.005026955855144176</v>
      </c>
      <c r="H67" s="18">
        <f>F67/F64*100</f>
        <v>0.08509811470794074</v>
      </c>
      <c r="I67" s="19"/>
      <c r="J67" s="18">
        <f>I67/I70*100</f>
        <v>0</v>
      </c>
      <c r="K67" s="18">
        <f>I67/I64*100</f>
        <v>0</v>
      </c>
      <c r="L67" s="19"/>
      <c r="M67" s="18">
        <f>L67/L70*100</f>
        <v>0</v>
      </c>
      <c r="N67" s="18">
        <f>L67/L64*100</f>
        <v>0</v>
      </c>
      <c r="O67" s="19">
        <f>L67-I67</f>
        <v>0</v>
      </c>
      <c r="P67" s="18">
        <f>M67-J67</f>
        <v>0</v>
      </c>
      <c r="Q67" s="18">
        <f>N67-K67</f>
        <v>0</v>
      </c>
      <c r="R67" s="18" t="e">
        <f t="shared" si="0"/>
        <v>#DIV/0!</v>
      </c>
      <c r="S67" s="18">
        <v>0</v>
      </c>
      <c r="T67" s="18">
        <f>S67/S70*100</f>
        <v>0</v>
      </c>
      <c r="U67" s="18">
        <f>S67/S64*100</f>
        <v>0</v>
      </c>
      <c r="V67" s="18">
        <f t="shared" si="11"/>
        <v>-47.3</v>
      </c>
      <c r="W67" s="18">
        <f t="shared" si="6"/>
        <v>0</v>
      </c>
      <c r="X67" s="18">
        <f>S67-L67</f>
        <v>0</v>
      </c>
      <c r="Y67" s="18" t="e">
        <f t="shared" si="1"/>
        <v>#DIV/0!</v>
      </c>
      <c r="Z67" s="11"/>
    </row>
    <row r="68" spans="1:26" s="6" customFormat="1" ht="5.25" customHeight="1">
      <c r="A68" s="14"/>
      <c r="B68" s="20"/>
      <c r="C68" s="16"/>
      <c r="D68" s="16"/>
      <c r="E68" s="16"/>
      <c r="F68" s="16"/>
      <c r="G68" s="16"/>
      <c r="H68" s="16"/>
      <c r="I68" s="17"/>
      <c r="J68" s="16"/>
      <c r="K68" s="16"/>
      <c r="L68" s="17"/>
      <c r="M68" s="16"/>
      <c r="N68" s="16"/>
      <c r="O68" s="17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0"/>
    </row>
    <row r="69" spans="1:26" ht="6" customHeight="1">
      <c r="A69" s="15"/>
      <c r="B69" s="22"/>
      <c r="C69" s="18"/>
      <c r="D69" s="18"/>
      <c r="E69" s="18"/>
      <c r="F69" s="18"/>
      <c r="G69" s="18"/>
      <c r="H69" s="18"/>
      <c r="I69" s="19"/>
      <c r="J69" s="18"/>
      <c r="K69" s="18"/>
      <c r="L69" s="19"/>
      <c r="M69" s="18"/>
      <c r="N69" s="18"/>
      <c r="O69" s="19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1"/>
    </row>
    <row r="70" spans="1:26" s="6" customFormat="1" ht="15.75">
      <c r="A70" s="14" t="s">
        <v>98</v>
      </c>
      <c r="B70" s="20"/>
      <c r="C70" s="17">
        <f>C8+C17+C19+C22+C28+C33+C35+C41+C44+C50+C56+C60+C62+C64</f>
        <v>727442.8</v>
      </c>
      <c r="D70" s="16">
        <v>100</v>
      </c>
      <c r="E70" s="16"/>
      <c r="F70" s="17">
        <f>F8+F17+F19+F22+F28+F33+F35+F41+F44+F50+F56+F60+F62+F64</f>
        <v>940927.2999999999</v>
      </c>
      <c r="G70" s="16">
        <v>100</v>
      </c>
      <c r="H70" s="16"/>
      <c r="I70" s="17">
        <f>I8+I17+I19+I22+I28+I33+I35+I41+I44+I50+I56+I60+I62+I64</f>
        <v>969054.4999999999</v>
      </c>
      <c r="J70" s="16">
        <v>100</v>
      </c>
      <c r="K70" s="16"/>
      <c r="L70" s="17">
        <f>L8+L17+L19+L22+L28+L33+L35+L41+L44+L50+L56+L60+L62+L64</f>
        <v>1099091.3</v>
      </c>
      <c r="M70" s="16">
        <v>100</v>
      </c>
      <c r="N70" s="16"/>
      <c r="O70" s="17">
        <f>O8+O17+O19+O22+O28+O33+O35+O41+O44+O50+O56+O60+O62+O64</f>
        <v>130036.80000000003</v>
      </c>
      <c r="P70" s="16"/>
      <c r="Q70" s="16">
        <v>100</v>
      </c>
      <c r="R70" s="16">
        <f t="shared" si="0"/>
        <v>13.418935673896584</v>
      </c>
      <c r="S70" s="17">
        <f>S8+S17+S19+S22+S28+S33+S35+S41+S44+S50+S56+S60+S62+S64</f>
        <v>1071263.5999999999</v>
      </c>
      <c r="T70" s="16">
        <v>100</v>
      </c>
      <c r="U70" s="16"/>
      <c r="V70" s="17">
        <f>V8+V17+V19+V22+V28+V33+V35+V41+V44+V50+V56+V60+V62+V64</f>
        <v>130336.29999999999</v>
      </c>
      <c r="W70" s="16">
        <f t="shared" si="6"/>
        <v>113.85189907870672</v>
      </c>
      <c r="X70" s="17">
        <f>X8+X17+X19+X22+X28+X33+X35+X41+X44+X50+X56+X60+X62+X64</f>
        <v>-27827.699999999997</v>
      </c>
      <c r="Y70" s="16">
        <f t="shared" si="1"/>
        <v>97.46811752581425</v>
      </c>
      <c r="Z70" s="10"/>
    </row>
  </sheetData>
  <sheetProtection/>
  <mergeCells count="28">
    <mergeCell ref="U1:X1"/>
    <mergeCell ref="A2:R2"/>
    <mergeCell ref="W4:W6"/>
    <mergeCell ref="X4:X6"/>
    <mergeCell ref="Y4:Y6"/>
    <mergeCell ref="H4:H6"/>
    <mergeCell ref="E4:E6"/>
    <mergeCell ref="K4:K6"/>
    <mergeCell ref="N4:N6"/>
    <mergeCell ref="T4:T6"/>
    <mergeCell ref="Q5:Q6"/>
    <mergeCell ref="O5:O6"/>
    <mergeCell ref="P5:P6"/>
    <mergeCell ref="D4:D6"/>
    <mergeCell ref="C4:C6"/>
    <mergeCell ref="L4:L6"/>
    <mergeCell ref="M4:M6"/>
    <mergeCell ref="O4:R4"/>
    <mergeCell ref="X3:Z3"/>
    <mergeCell ref="A4:A6"/>
    <mergeCell ref="B4:B6"/>
    <mergeCell ref="F4:F6"/>
    <mergeCell ref="G4:G6"/>
    <mergeCell ref="S4:S6"/>
    <mergeCell ref="I4:I6"/>
    <mergeCell ref="J4:J6"/>
    <mergeCell ref="V4:V6"/>
    <mergeCell ref="U4:U6"/>
  </mergeCells>
  <printOptions/>
  <pageMargins left="0.1968503937007874" right="0.1968503937007874" top="0.5511811023622047" bottom="0.3937007874015748" header="0.31496062992125984" footer="0.31496062992125984"/>
  <pageSetup errors="blank" fitToHeight="2" fitToWidth="1" horizontalDpi="600" verticalDpi="600" orientation="landscape" pageOrder="overThenDown" paperSize="9" scale="64" r:id="rId1"/>
  <rowBreaks count="1" manualBreakCount="1">
    <brk id="5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Зелинская</dc:creator>
  <cp:keywords/>
  <dc:description/>
  <cp:lastModifiedBy>USER</cp:lastModifiedBy>
  <cp:lastPrinted>2020-04-30T12:12:11Z</cp:lastPrinted>
  <dcterms:created xsi:type="dcterms:W3CDTF">2012-11-08T07:52:48Z</dcterms:created>
  <dcterms:modified xsi:type="dcterms:W3CDTF">2021-06-29T07:59:02Z</dcterms:modified>
  <cp:category/>
  <cp:version/>
  <cp:contentType/>
  <cp:contentStatus/>
</cp:coreProperties>
</file>