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район" sheetId="1" r:id="rId1"/>
  </sheets>
  <definedNames>
    <definedName name="__bookmark_4">#REF!</definedName>
    <definedName name="_xlnm.Print_Area" localSheetId="0">'район'!$A$1:$L$67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<sst xmlns="http://schemas.openxmlformats.org/spreadsheetml/2006/main" count="220" uniqueCount="128">
  <si>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</si>
  <si>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</si>
  <si>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</si>
  <si>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</si>
  <si>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</si>
  <si>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</si>
  <si>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</si>
  <si>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</si>
  <si>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</si>
  <si>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</si>
  <si>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</si>
  <si>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</si>
  <si>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</si>
  <si>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</si>
  <si>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</si>
  <si>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</si>
  <si>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</si>
  <si>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</si>
  <si>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</si>
  <si>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</si>
  <si>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</si>
  <si>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</si>
  <si>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</si>
  <si>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</si>
  <si>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</si>
  <si>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</si>
  <si>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</si>
  <si>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</si>
  <si>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</si>
  <si>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</si>
  <si>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</si>
  <si>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</si>
  <si>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</si>
  <si>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</si>
  <si>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</si>
  <si>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</si>
  <si>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</si>
  <si>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</si>
  <si>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</si>
  <si>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</si>
  <si>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</si>
  <si>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</si>
  <si>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</si>
  <si>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</si>
  <si>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</si>
  <si>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</si>
  <si>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</si>
  <si>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</si>
  <si>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</si>
  <si>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</si>
  <si>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</si>
  <si>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</si>
  <si>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</si>
  <si>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</si>
  <si>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</si>
  <si>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</si>
  <si>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</si>
  <si>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</si>
  <si>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</si>
  <si>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</si>
  <si>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</si>
  <si>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</si>
  <si>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</si>
  <si>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</si>
  <si>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</si>
  <si>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</si>
  <si>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</si>
  <si>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</si>
  <si>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</si>
  <si>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</si>
  <si>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</si>
  <si>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</si>
  <si>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</si>
  <si>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11</t>
  </si>
  <si>
    <t>13</t>
  </si>
  <si>
    <t>00</t>
  </si>
  <si>
    <t>09</t>
  </si>
  <si>
    <t>14</t>
  </si>
  <si>
    <t>08</t>
  </si>
  <si>
    <t>12</t>
  </si>
  <si>
    <t>07</t>
  </si>
  <si>
    <t>10</t>
  </si>
  <si>
    <t>Пояснения различий между первоначально утвержденными расходами и фактическим исполнением</t>
  </si>
  <si>
    <t>% исполнения к утвержденным назначениям</t>
  </si>
  <si>
    <t>% исполнения  к первоначальным назначениям</t>
  </si>
  <si>
    <t>Исполнено за 2021 год</t>
  </si>
  <si>
    <t>В связи с увеличением финансовой  поддержки сельскохозяйственным товаропроизводителям района</t>
  </si>
  <si>
    <t>Расходы произведены по фактической потребности</t>
  </si>
  <si>
    <t>Сбор, удаление отходов и очистка сточных вод</t>
  </si>
  <si>
    <t>Первоначально утвержденные бюджетные назначения на 2022 год</t>
  </si>
  <si>
    <t>Уточненные бюджетные назначения на 2022 год</t>
  </si>
  <si>
    <t>Исполнено за 2022 год</t>
  </si>
  <si>
    <t>Отношение исполнения на 01.01.2023 к 01.01.2022</t>
  </si>
  <si>
    <t>в 1,6 раз</t>
  </si>
  <si>
    <t>в 1,7 раз</t>
  </si>
  <si>
    <t>в 1,3 раза</t>
  </si>
  <si>
    <t>в 1,4 раза</t>
  </si>
  <si>
    <t>в 1,2 раза</t>
  </si>
  <si>
    <t>в 1,5 раз</t>
  </si>
  <si>
    <t>в 2 раза</t>
  </si>
  <si>
    <t>в 3 раза</t>
  </si>
  <si>
    <t>в 1,5 раза</t>
  </si>
  <si>
    <t>в 5 раз</t>
  </si>
  <si>
    <t>Увеличение субвенции на осуществление отдельных гос. полномочий в сфере организации деятельности многофункциональных центров предоставления государственных и муниципальных услуг</t>
  </si>
  <si>
    <t>Увеличены расходы по программе "Охрана окружающей среды, воспроизводство и рациональное использование природных ресурсов на 2021-2025 годы" (ликвидацию несанкционированных свалок в Андомском и Оштинском сельских поселениях)</t>
  </si>
  <si>
    <t>В связи с экономией от конкурсных процедур на разработку проектно-сметной документации на строительство объекта "Ясли- детский сад на 100 мест в г.Вытегра"</t>
  </si>
  <si>
    <t>В связи с экономией от конкурсных процедур по капитальному ремонту Фока в с.Аннеский Мост в рамках реализации программы "Комплексное развитие сельских территорий на 2022-2025 годы"</t>
  </si>
  <si>
    <t>Секвестированы расходы на строительство стадиона в городе Вытегра, данные расходы предусмотрены в бюджете на 2023 год</t>
  </si>
  <si>
    <t>Расходы произведены по фактической потребности. Средства в сумме 748 735,1 рублей возвращены в областной бюджет в 2023 году</t>
  </si>
  <si>
    <t>Уменьшены расходы в связи с невозможностью исполнения исполнителем контракта по причине отсутствия в продаже лекарственных препаратов, используемых при отлове животных</t>
  </si>
  <si>
    <t>На подготовку к осенне-зимнему периоду</t>
  </si>
  <si>
    <t xml:space="preserve">В связи с проведением выборов Главы района </t>
  </si>
  <si>
    <t xml:space="preserve"> В связи с увеличением расходов на публикацию нормативно-правовых актов</t>
  </si>
  <si>
    <t>Средства резервного фонда расходуются согласно Постановлений Администрации о выделении денежных средств из резервного фонда по мере необходимости</t>
  </si>
  <si>
    <t>В связи с заменой оргтехники</t>
  </si>
  <si>
    <t>Работникам ЕДДС увеличена заработная плата в связи с увеличением  МРОТ, отражены расходы из резервного фонда для предупреждения возникновения и распространения инфекционных заболеваний в с.Ошта</t>
  </si>
  <si>
    <t>Увеличены расходы по программе "Формирование комфортной среды проживания на территории Вытегорского муниципального района на 2021-2025 годы" (капитальный ремонт ул.1-я Строительная в п.Депо, текущий ремонт автодороги подъезд к п.Волоков Мост,ремонт автодороги ул.Северная в с.Ошта)</t>
  </si>
  <si>
    <t>Увеличение расходов по программе 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 в связи с увеличением стоимости 1 кв.м жилого помещения</t>
  </si>
  <si>
    <t>Расходы перенесены на 2023 год в связи с заменой объекта для разработки проекта по рекультивации несанкционированной свалки</t>
  </si>
  <si>
    <t>Увеличены расходы на оплату труда в связи с увеличением целевого показателя по Указам Президента и увеличением МРОТ</t>
  </si>
  <si>
    <t>Увеличены расходы на оплату труда в связи с увеличением целевого показателя по Указам Президента и увеличением МРОТ, проведение капитального ремонта в Ковжинской школе</t>
  </si>
  <si>
    <t>Увеличены расходы по программе "Совершенствование социальной политики в Вытегорском районе на 2021-2025 годы" на  увеличение оплаты труда в связи с увеличением МРОТ с 01.06.2022, мероприятия по молодежной политике</t>
  </si>
  <si>
    <t>Увеличение расходов  программы "Совершенствование социальной политики в Вытегорском муниципальном районе на 2021-2025 годы" (увеличение оплаты труда в связи с увеличением МРОТ, поддержка ветеранских организаций)</t>
  </si>
  <si>
    <t>Увеличены расходы на  осуществление 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(в связи с увеличением количества многодетных семей, вставших на учет)</t>
  </si>
  <si>
    <t>Увеличение оплаты труда в связи с увеличением МРОТ  с 01.06.2022, ремонт ФОК "Ковжа"</t>
  </si>
  <si>
    <t>В связи с увеличением дотаций на реализацию расходных обязательств в части обеспечения выплаты заработной платы работникам муниципальных учреждений, неотложные нужды поселений</t>
  </si>
  <si>
    <t>Сведения о фактических расходах  бюджета района по разделам и подразделам классификации расходов за 2022 год в сравнении с первоначально утвержденными решением о бюджете значениями и с уточненными значениями с учетом внесенных изменений, а также фактическими расходами за 2021 год</t>
  </si>
  <si>
    <t>Секвестированы расходы   на проведение работ по сохранению объектов культурного наследия (  разработка проектно-сметной документации на реставрацию шлюза св.Сергия ), данные расходы предсмотрены в бюджете на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</si>
</sst>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  <numFmt numFmtId="175" formatCode="[$-FC19]d\ mmmm\ yyyy\ &quot;г.&quot;"/>
  </numFmts>
  <fonts count="49">
    <font>
      <sz val="10"/>
      <name val="Arial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4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174" fontId="11" fillId="0" borderId="12" xfId="55" applyNumberFormat="1" applyFont="1" applyFill="1" applyBorder="1" applyAlignment="1" applyProtection="1">
      <alignment horizontal="center" vertical="center" wrapText="1"/>
      <protection/>
    </xf>
    <xf numFmtId="173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 wrapText="1"/>
    </xf>
    <xf numFmtId="174" fontId="8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2" fillId="0" borderId="0" xfId="0" applyNumberFormat="1" applyFont="1" applyAlignment="1">
      <alignment/>
    </xf>
    <xf numFmtId="174" fontId="14" fillId="0" borderId="12" xfId="55" applyNumberFormat="1" applyFont="1" applyFill="1" applyBorder="1" applyAlignment="1" applyProtection="1">
      <alignment horizontal="center" vertical="center" wrapText="1"/>
      <protection/>
    </xf>
    <xf numFmtId="174" fontId="12" fillId="0" borderId="12" xfId="55" applyNumberFormat="1" applyFont="1" applyFill="1" applyBorder="1" applyAlignment="1" applyProtection="1">
      <alignment horizontal="center" vertical="center" wrapText="1"/>
      <protection/>
    </xf>
    <xf numFmtId="174" fontId="6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2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4" fontId="8" fillId="33" borderId="12" xfId="55" applyNumberFormat="1" applyFont="1" applyFill="1" applyBorder="1" applyAlignment="1" applyProtection="1">
      <alignment horizontal="center" vertical="center" wrapText="1"/>
      <protection/>
    </xf>
    <xf numFmtId="174" fontId="11" fillId="33" borderId="12" xfId="55" applyNumberFormat="1" applyFont="1" applyFill="1" applyBorder="1" applyAlignment="1" applyProtection="1">
      <alignment horizontal="center" vertical="center" wrapText="1"/>
      <protection/>
    </xf>
    <xf numFmtId="174" fontId="4" fillId="33" borderId="0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7" fillId="0" borderId="13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173" fontId="9" fillId="0" borderId="13" xfId="0" applyNumberFormat="1" applyFont="1" applyFill="1" applyBorder="1" applyAlignment="1">
      <alignment horizontal="center" vertical="center" wrapText="1"/>
    </xf>
    <xf numFmtId="173" fontId="12" fillId="0" borderId="13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173" fontId="8" fillId="0" borderId="13" xfId="0" applyNumberFormat="1" applyFont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72" zoomScaleSheetLayoutView="72" zoomScalePageLayoutView="0" workbookViewId="0" topLeftCell="C40">
      <selection activeCell="K42" sqref="K42"/>
    </sheetView>
  </sheetViews>
  <sheetFormatPr defaultColWidth="9.00390625" defaultRowHeight="12.75"/>
  <cols>
    <col min="1" max="1" width="88.140625" style="1" customWidth="1"/>
    <col min="2" max="2" width="8.57421875" style="1" customWidth="1"/>
    <col min="3" max="3" width="8.421875" style="1" customWidth="1"/>
    <col min="4" max="4" width="26.140625" style="1" customWidth="1"/>
    <col min="5" max="5" width="16.00390625" style="10" customWidth="1"/>
    <col min="6" max="6" width="14.8515625" style="10" customWidth="1"/>
    <col min="7" max="7" width="16.421875" style="11" customWidth="1"/>
    <col min="8" max="8" width="18.00390625" style="11" customWidth="1"/>
    <col min="9" max="9" width="15.421875" style="10" customWidth="1"/>
    <col min="10" max="10" width="14.8515625" style="11" customWidth="1"/>
    <col min="11" max="11" width="39.00390625" style="11" customWidth="1"/>
    <col min="12" max="12" width="0.42578125" style="1" customWidth="1"/>
    <col min="13" max="13" width="12.00390625" style="1" customWidth="1"/>
    <col min="14" max="16384" width="9.00390625" style="1" customWidth="1"/>
  </cols>
  <sheetData>
    <row r="1" spans="1:13" ht="40.5" customHeight="1">
      <c r="A1" s="57" t="s">
        <v>126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4"/>
      <c r="M1" s="14"/>
    </row>
    <row r="2" spans="1:11" ht="15">
      <c r="A2" s="2"/>
      <c r="B2" s="2"/>
      <c r="C2" s="2"/>
      <c r="D2" s="2"/>
      <c r="E2" s="3"/>
      <c r="F2" s="3"/>
      <c r="G2" s="4"/>
      <c r="H2" s="4"/>
      <c r="I2" s="3"/>
      <c r="J2" s="4"/>
      <c r="K2" s="31" t="s">
        <v>62</v>
      </c>
    </row>
    <row r="3" spans="1:11" ht="88.5" customHeight="1">
      <c r="A3" s="19" t="s">
        <v>0</v>
      </c>
      <c r="B3" s="19" t="s">
        <v>65</v>
      </c>
      <c r="C3" s="19" t="s">
        <v>66</v>
      </c>
      <c r="D3" s="40" t="s">
        <v>89</v>
      </c>
      <c r="E3" s="40" t="s">
        <v>90</v>
      </c>
      <c r="F3" s="40" t="s">
        <v>91</v>
      </c>
      <c r="G3" s="41" t="s">
        <v>83</v>
      </c>
      <c r="H3" s="41" t="s">
        <v>84</v>
      </c>
      <c r="I3" s="21" t="s">
        <v>85</v>
      </c>
      <c r="J3" s="20" t="s">
        <v>92</v>
      </c>
      <c r="K3" s="40" t="s">
        <v>82</v>
      </c>
    </row>
    <row r="4" spans="1:11" ht="15.75">
      <c r="A4" s="19" t="s">
        <v>1</v>
      </c>
      <c r="B4" s="19">
        <v>2</v>
      </c>
      <c r="C4" s="19">
        <v>3</v>
      </c>
      <c r="D4" s="40">
        <v>4</v>
      </c>
      <c r="E4" s="40">
        <v>5</v>
      </c>
      <c r="F4" s="40">
        <v>6</v>
      </c>
      <c r="G4" s="41">
        <v>7</v>
      </c>
      <c r="H4" s="41">
        <v>8</v>
      </c>
      <c r="I4" s="19">
        <v>9</v>
      </c>
      <c r="J4" s="20">
        <v>10</v>
      </c>
      <c r="K4" s="41">
        <v>11</v>
      </c>
    </row>
    <row r="5" spans="1:11" s="5" customFormat="1" ht="31.5">
      <c r="A5" s="22" t="s">
        <v>2</v>
      </c>
      <c r="B5" s="22"/>
      <c r="C5" s="22"/>
      <c r="D5" s="36">
        <f>D6+D14+D19+D26+D31+D34+D41+D44+D53+D58+D63</f>
        <v>1298595.2999999998</v>
      </c>
      <c r="E5" s="36">
        <f>E6+E14+E19+E26+E31+E34+E41+E44+E53+E58+E63</f>
        <v>1356742.4</v>
      </c>
      <c r="F5" s="36">
        <f>F6+F14+F19+F26+F31+F34+F41+F44+F53+F58+F63</f>
        <v>1347117</v>
      </c>
      <c r="G5" s="33">
        <f aca="true" t="shared" si="0" ref="G5:G25">F5/E5</f>
        <v>0.9929055066016954</v>
      </c>
      <c r="H5" s="33">
        <f>F5/D5</f>
        <v>1.0373647586742383</v>
      </c>
      <c r="I5" s="24">
        <f>I6+I14+I19+I26+I31+I34+I41+I44+I53+I58+I63</f>
        <v>1143171.5</v>
      </c>
      <c r="J5" s="23">
        <f>F5/I5</f>
        <v>1.1784032404586713</v>
      </c>
      <c r="K5" s="23"/>
    </row>
    <row r="6" spans="1:11" s="5" customFormat="1" ht="15.75">
      <c r="A6" s="22" t="s">
        <v>3</v>
      </c>
      <c r="B6" s="25" t="s">
        <v>67</v>
      </c>
      <c r="C6" s="25" t="s">
        <v>75</v>
      </c>
      <c r="D6" s="37">
        <f>SUM(D7:D13)</f>
        <v>82721.29999999999</v>
      </c>
      <c r="E6" s="37">
        <f>SUM(E7:E13)</f>
        <v>84615.19999999998</v>
      </c>
      <c r="F6" s="37">
        <f>SUM(F7:F13)</f>
        <v>82636</v>
      </c>
      <c r="G6" s="33">
        <f t="shared" si="0"/>
        <v>0.976609403511426</v>
      </c>
      <c r="H6" s="33">
        <f aca="true" t="shared" si="1" ref="H6:H64">F6/D6</f>
        <v>0.9989688266504517</v>
      </c>
      <c r="I6" s="24">
        <f>SUM(I7:I13)</f>
        <v>73937.7</v>
      </c>
      <c r="J6" s="23">
        <f>F6/I6</f>
        <v>1.1176436378194075</v>
      </c>
      <c r="K6" s="23"/>
    </row>
    <row r="7" spans="1:13" ht="134.25" customHeight="1">
      <c r="A7" s="26" t="s">
        <v>63</v>
      </c>
      <c r="B7" s="27" t="s">
        <v>67</v>
      </c>
      <c r="C7" s="27" t="s">
        <v>68</v>
      </c>
      <c r="D7" s="38">
        <v>2118.6</v>
      </c>
      <c r="E7" s="38">
        <v>2501.6</v>
      </c>
      <c r="F7" s="38">
        <v>2501.6</v>
      </c>
      <c r="G7" s="34">
        <f t="shared" si="0"/>
        <v>1</v>
      </c>
      <c r="H7" s="33">
        <f t="shared" si="1"/>
        <v>1.1807797602190127</v>
      </c>
      <c r="I7" s="28">
        <v>2200.1</v>
      </c>
      <c r="J7" s="29">
        <f>F7/I7</f>
        <v>1.1370392254897506</v>
      </c>
      <c r="K7" s="29" t="s">
        <v>111</v>
      </c>
      <c r="M7" s="32"/>
    </row>
    <row r="8" spans="1:11" ht="61.5" customHeight="1">
      <c r="A8" s="26" t="s">
        <v>4</v>
      </c>
      <c r="B8" s="27" t="s">
        <v>67</v>
      </c>
      <c r="C8" s="27" t="s">
        <v>69</v>
      </c>
      <c r="D8" s="38">
        <v>2405.3</v>
      </c>
      <c r="E8" s="38">
        <v>2398.6</v>
      </c>
      <c r="F8" s="38">
        <v>2398.6</v>
      </c>
      <c r="G8" s="34">
        <f t="shared" si="0"/>
        <v>1</v>
      </c>
      <c r="H8" s="33">
        <f t="shared" si="1"/>
        <v>0.9972144846796657</v>
      </c>
      <c r="I8" s="28">
        <v>2275.1</v>
      </c>
      <c r="J8" s="29">
        <f>F8/I8</f>
        <v>1.0542833282053536</v>
      </c>
      <c r="K8" s="29" t="s">
        <v>87</v>
      </c>
    </row>
    <row r="9" spans="1:11" ht="107.25" customHeight="1">
      <c r="A9" s="26" t="s">
        <v>5</v>
      </c>
      <c r="B9" s="27" t="s">
        <v>67</v>
      </c>
      <c r="C9" s="27" t="s">
        <v>70</v>
      </c>
      <c r="D9" s="38">
        <v>36630.5</v>
      </c>
      <c r="E9" s="38">
        <v>37189.6</v>
      </c>
      <c r="F9" s="38">
        <v>37189.6</v>
      </c>
      <c r="G9" s="34">
        <f t="shared" si="0"/>
        <v>1</v>
      </c>
      <c r="H9" s="33">
        <f t="shared" si="1"/>
        <v>1.015263236920053</v>
      </c>
      <c r="I9" s="28">
        <v>34716</v>
      </c>
      <c r="J9" s="29">
        <f>F9/I9</f>
        <v>1.0712524484387602</v>
      </c>
      <c r="K9" s="46" t="s">
        <v>112</v>
      </c>
    </row>
    <row r="10" spans="1:11" ht="20.25" customHeight="1">
      <c r="A10" s="26" t="s">
        <v>6</v>
      </c>
      <c r="B10" s="27" t="s">
        <v>67</v>
      </c>
      <c r="C10" s="27" t="s">
        <v>71</v>
      </c>
      <c r="D10" s="38">
        <v>30.6</v>
      </c>
      <c r="E10" s="38">
        <v>30.6</v>
      </c>
      <c r="F10" s="38">
        <v>30.6</v>
      </c>
      <c r="G10" s="34">
        <f t="shared" si="0"/>
        <v>1</v>
      </c>
      <c r="H10" s="33">
        <f t="shared" si="1"/>
        <v>1</v>
      </c>
      <c r="I10" s="28">
        <v>10.1</v>
      </c>
      <c r="J10" s="29" t="s">
        <v>100</v>
      </c>
      <c r="K10" s="29"/>
    </row>
    <row r="11" spans="1:11" ht="102.75" customHeight="1">
      <c r="A11" s="26" t="s">
        <v>7</v>
      </c>
      <c r="B11" s="27" t="s">
        <v>67</v>
      </c>
      <c r="C11" s="27" t="s">
        <v>72</v>
      </c>
      <c r="D11" s="38">
        <v>7971.7</v>
      </c>
      <c r="E11" s="38">
        <v>8357.1</v>
      </c>
      <c r="F11" s="38">
        <v>8357.1</v>
      </c>
      <c r="G11" s="34">
        <f t="shared" si="0"/>
        <v>1</v>
      </c>
      <c r="H11" s="33">
        <f t="shared" si="1"/>
        <v>1.0483460240601128</v>
      </c>
      <c r="I11" s="28">
        <v>7783.3</v>
      </c>
      <c r="J11" s="29">
        <f>F11/I11</f>
        <v>1.07372194313466</v>
      </c>
      <c r="K11" s="29" t="s">
        <v>114</v>
      </c>
    </row>
    <row r="12" spans="1:11" ht="126.75" customHeight="1">
      <c r="A12" s="26" t="s">
        <v>8</v>
      </c>
      <c r="B12" s="27" t="s">
        <v>67</v>
      </c>
      <c r="C12" s="27" t="s">
        <v>73</v>
      </c>
      <c r="D12" s="38">
        <v>3000</v>
      </c>
      <c r="E12" s="38">
        <v>1979.2</v>
      </c>
      <c r="F12" s="38">
        <v>0</v>
      </c>
      <c r="G12" s="34">
        <f t="shared" si="0"/>
        <v>0</v>
      </c>
      <c r="H12" s="33">
        <f t="shared" si="1"/>
        <v>0</v>
      </c>
      <c r="I12" s="28">
        <v>0</v>
      </c>
      <c r="J12" s="29">
        <v>0</v>
      </c>
      <c r="K12" s="29" t="s">
        <v>113</v>
      </c>
    </row>
    <row r="13" spans="1:11" ht="126">
      <c r="A13" s="26" t="s">
        <v>9</v>
      </c>
      <c r="B13" s="27" t="s">
        <v>67</v>
      </c>
      <c r="C13" s="27" t="s">
        <v>74</v>
      </c>
      <c r="D13" s="38">
        <v>30564.6</v>
      </c>
      <c r="E13" s="38">
        <v>32158.5</v>
      </c>
      <c r="F13" s="38">
        <v>32158.5</v>
      </c>
      <c r="G13" s="34">
        <f t="shared" si="0"/>
        <v>1</v>
      </c>
      <c r="H13" s="33">
        <f t="shared" si="1"/>
        <v>1.0521485640250485</v>
      </c>
      <c r="I13" s="28">
        <v>26953.1</v>
      </c>
      <c r="J13" s="29">
        <f aca="true" t="shared" si="2" ref="J13:J22">F13/I13</f>
        <v>1.193128063191247</v>
      </c>
      <c r="K13" s="29" t="s">
        <v>103</v>
      </c>
    </row>
    <row r="14" spans="1:11" s="5" customFormat="1" ht="31.5">
      <c r="A14" s="22" t="s">
        <v>10</v>
      </c>
      <c r="B14" s="25" t="s">
        <v>69</v>
      </c>
      <c r="C14" s="25" t="s">
        <v>75</v>
      </c>
      <c r="D14" s="37">
        <f>SUM(D15:D18)</f>
        <v>4726.5</v>
      </c>
      <c r="E14" s="37">
        <f>SUM(E15:E18)</f>
        <v>5348.299999999999</v>
      </c>
      <c r="F14" s="37">
        <f>SUM(F15:F18)</f>
        <v>5339.1</v>
      </c>
      <c r="G14" s="33">
        <f t="shared" si="0"/>
        <v>0.9982798272348224</v>
      </c>
      <c r="H14" s="33">
        <f t="shared" si="1"/>
        <v>1.1296096477308792</v>
      </c>
      <c r="I14" s="24">
        <f>SUM(I15:I18)</f>
        <v>4284.2</v>
      </c>
      <c r="J14" s="23" t="s">
        <v>97</v>
      </c>
      <c r="K14" s="23"/>
    </row>
    <row r="15" spans="1:11" s="5" customFormat="1" ht="142.5" customHeight="1">
      <c r="A15" s="26" t="s">
        <v>64</v>
      </c>
      <c r="B15" s="27" t="s">
        <v>69</v>
      </c>
      <c r="C15" s="27" t="s">
        <v>76</v>
      </c>
      <c r="D15" s="38">
        <v>3352.9</v>
      </c>
      <c r="E15" s="38">
        <v>3959.7</v>
      </c>
      <c r="F15" s="38">
        <v>3958.3</v>
      </c>
      <c r="G15" s="34">
        <f t="shared" si="0"/>
        <v>0.9996464378614542</v>
      </c>
      <c r="H15" s="33">
        <f t="shared" si="1"/>
        <v>1.1805601121417282</v>
      </c>
      <c r="I15" s="28">
        <v>3103</v>
      </c>
      <c r="J15" s="29" t="s">
        <v>97</v>
      </c>
      <c r="K15" s="29" t="s">
        <v>115</v>
      </c>
    </row>
    <row r="16" spans="1:11" ht="0.75" customHeight="1" hidden="1">
      <c r="A16" s="26" t="s">
        <v>11</v>
      </c>
      <c r="B16" s="27"/>
      <c r="C16" s="27"/>
      <c r="D16" s="38">
        <v>0</v>
      </c>
      <c r="E16" s="38">
        <v>0</v>
      </c>
      <c r="F16" s="38"/>
      <c r="G16" s="34">
        <v>0</v>
      </c>
      <c r="H16" s="33" t="e">
        <f t="shared" si="1"/>
        <v>#DIV/0!</v>
      </c>
      <c r="I16" s="28"/>
      <c r="J16" s="29" t="e">
        <f t="shared" si="2"/>
        <v>#DIV/0!</v>
      </c>
      <c r="K16" s="44"/>
    </row>
    <row r="17" spans="1:11" ht="15.75" hidden="1">
      <c r="A17" s="26" t="s">
        <v>12</v>
      </c>
      <c r="B17" s="27"/>
      <c r="C17" s="27"/>
      <c r="D17" s="38"/>
      <c r="E17" s="38"/>
      <c r="F17" s="38"/>
      <c r="G17" s="34" t="e">
        <f t="shared" si="0"/>
        <v>#DIV/0!</v>
      </c>
      <c r="H17" s="33" t="e">
        <f t="shared" si="1"/>
        <v>#DIV/0!</v>
      </c>
      <c r="I17" s="28"/>
      <c r="J17" s="29" t="e">
        <f t="shared" si="2"/>
        <v>#DIV/0!</v>
      </c>
      <c r="K17" s="44"/>
    </row>
    <row r="18" spans="1:11" ht="47.25" customHeight="1">
      <c r="A18" s="26" t="s">
        <v>13</v>
      </c>
      <c r="B18" s="27" t="s">
        <v>69</v>
      </c>
      <c r="C18" s="27" t="s">
        <v>77</v>
      </c>
      <c r="D18" s="38">
        <v>1373.6</v>
      </c>
      <c r="E18" s="38">
        <v>1388.6</v>
      </c>
      <c r="F18" s="38">
        <v>1380.8</v>
      </c>
      <c r="G18" s="34">
        <f t="shared" si="0"/>
        <v>0.9943828316289789</v>
      </c>
      <c r="H18" s="33">
        <f t="shared" si="1"/>
        <v>1.0052417006406524</v>
      </c>
      <c r="I18" s="28">
        <v>1181.2</v>
      </c>
      <c r="J18" s="29">
        <f t="shared" si="2"/>
        <v>1.1689806975956654</v>
      </c>
      <c r="K18" s="29"/>
    </row>
    <row r="19" spans="1:11" s="5" customFormat="1" ht="15.75">
      <c r="A19" s="22" t="s">
        <v>14</v>
      </c>
      <c r="B19" s="25" t="s">
        <v>70</v>
      </c>
      <c r="C19" s="25" t="s">
        <v>75</v>
      </c>
      <c r="D19" s="37">
        <f>SUM(D20:D25)</f>
        <v>146638.2</v>
      </c>
      <c r="E19" s="37">
        <f>SUM(E20:E25)</f>
        <v>161647.1</v>
      </c>
      <c r="F19" s="37">
        <f>SUM(F20:F25)</f>
        <v>161560.90000000002</v>
      </c>
      <c r="G19" s="33">
        <f t="shared" si="0"/>
        <v>0.9994667395827084</v>
      </c>
      <c r="H19" s="33">
        <f t="shared" si="1"/>
        <v>1.1017654335636964</v>
      </c>
      <c r="I19" s="24">
        <f>SUM(I20:I25)</f>
        <v>181761.3</v>
      </c>
      <c r="J19" s="23">
        <f t="shared" si="2"/>
        <v>0.8888630307991857</v>
      </c>
      <c r="K19" s="23"/>
    </row>
    <row r="20" spans="1:11" ht="15.75" hidden="1">
      <c r="A20" s="26" t="s">
        <v>15</v>
      </c>
      <c r="B20" s="27"/>
      <c r="C20" s="27"/>
      <c r="D20" s="38"/>
      <c r="E20" s="38"/>
      <c r="F20" s="38"/>
      <c r="G20" s="33" t="e">
        <f t="shared" si="0"/>
        <v>#DIV/0!</v>
      </c>
      <c r="H20" s="33" t="e">
        <f t="shared" si="1"/>
        <v>#DIV/0!</v>
      </c>
      <c r="I20" s="28"/>
      <c r="J20" s="23" t="e">
        <f t="shared" si="2"/>
        <v>#DIV/0!</v>
      </c>
      <c r="K20" s="44"/>
    </row>
    <row r="21" spans="1:11" ht="15.75" hidden="1">
      <c r="A21" s="26" t="s">
        <v>16</v>
      </c>
      <c r="B21" s="27"/>
      <c r="C21" s="27"/>
      <c r="D21" s="38"/>
      <c r="E21" s="38"/>
      <c r="F21" s="38"/>
      <c r="G21" s="33" t="e">
        <f t="shared" si="0"/>
        <v>#DIV/0!</v>
      </c>
      <c r="H21" s="33" t="e">
        <f t="shared" si="1"/>
        <v>#DIV/0!</v>
      </c>
      <c r="I21" s="28"/>
      <c r="J21" s="23" t="e">
        <f t="shared" si="2"/>
        <v>#DIV/0!</v>
      </c>
      <c r="K21" s="44"/>
    </row>
    <row r="22" spans="1:11" ht="99.75" customHeight="1">
      <c r="A22" s="26" t="s">
        <v>17</v>
      </c>
      <c r="B22" s="27" t="s">
        <v>70</v>
      </c>
      <c r="C22" s="27" t="s">
        <v>71</v>
      </c>
      <c r="D22" s="38">
        <v>1050</v>
      </c>
      <c r="E22" s="38">
        <v>1526.9</v>
      </c>
      <c r="F22" s="38">
        <v>1526.9</v>
      </c>
      <c r="G22" s="33">
        <f t="shared" si="0"/>
        <v>1</v>
      </c>
      <c r="H22" s="33" t="s">
        <v>96</v>
      </c>
      <c r="I22" s="28">
        <v>1364.7</v>
      </c>
      <c r="J22" s="29">
        <f t="shared" si="2"/>
        <v>1.1188539605774164</v>
      </c>
      <c r="K22" s="29" t="s">
        <v>86</v>
      </c>
    </row>
    <row r="23" spans="1:11" ht="15.75">
      <c r="A23" s="26" t="s">
        <v>18</v>
      </c>
      <c r="B23" s="27" t="s">
        <v>70</v>
      </c>
      <c r="C23" s="27" t="s">
        <v>78</v>
      </c>
      <c r="D23" s="38">
        <v>6375.7</v>
      </c>
      <c r="E23" s="38">
        <v>6375.7</v>
      </c>
      <c r="F23" s="38">
        <v>6375.4</v>
      </c>
      <c r="G23" s="34">
        <f t="shared" si="0"/>
        <v>0.9999529463431466</v>
      </c>
      <c r="H23" s="33">
        <f t="shared" si="1"/>
        <v>0.9999529463431466</v>
      </c>
      <c r="I23" s="28">
        <v>5118.2</v>
      </c>
      <c r="J23" s="29" t="s">
        <v>97</v>
      </c>
      <c r="K23" s="29"/>
    </row>
    <row r="24" spans="1:11" ht="189">
      <c r="A24" s="26" t="s">
        <v>19</v>
      </c>
      <c r="B24" s="27" t="s">
        <v>70</v>
      </c>
      <c r="C24" s="27" t="s">
        <v>76</v>
      </c>
      <c r="D24" s="38">
        <v>101283.2</v>
      </c>
      <c r="E24" s="38">
        <v>114765.1</v>
      </c>
      <c r="F24" s="38">
        <v>114765.1</v>
      </c>
      <c r="G24" s="34">
        <f t="shared" si="0"/>
        <v>1</v>
      </c>
      <c r="H24" s="33">
        <f t="shared" si="1"/>
        <v>1.1331109206660137</v>
      </c>
      <c r="I24" s="28">
        <v>73018.8</v>
      </c>
      <c r="J24" s="29" t="s">
        <v>98</v>
      </c>
      <c r="K24" s="29" t="s">
        <v>116</v>
      </c>
    </row>
    <row r="25" spans="1:11" ht="15.75">
      <c r="A25" s="26" t="s">
        <v>20</v>
      </c>
      <c r="B25" s="27" t="s">
        <v>70</v>
      </c>
      <c r="C25" s="27" t="s">
        <v>79</v>
      </c>
      <c r="D25" s="38">
        <v>37929.3</v>
      </c>
      <c r="E25" s="38">
        <v>38979.4</v>
      </c>
      <c r="F25" s="38">
        <v>38893.5</v>
      </c>
      <c r="G25" s="34">
        <f t="shared" si="0"/>
        <v>0.9977962718769401</v>
      </c>
      <c r="H25" s="33">
        <f t="shared" si="1"/>
        <v>1.0254209806139316</v>
      </c>
      <c r="I25" s="28">
        <v>102259.6</v>
      </c>
      <c r="J25" s="29">
        <f>F25/I25</f>
        <v>0.38034081885710486</v>
      </c>
      <c r="K25" s="29"/>
    </row>
    <row r="26" spans="1:11" s="5" customFormat="1" ht="15.75">
      <c r="A26" s="22" t="s">
        <v>21</v>
      </c>
      <c r="B26" s="25" t="s">
        <v>71</v>
      </c>
      <c r="C26" s="25" t="s">
        <v>75</v>
      </c>
      <c r="D26" s="37">
        <f>SUM(D27:D30)</f>
        <v>121151</v>
      </c>
      <c r="E26" s="37">
        <f>SUM(E27:E30)</f>
        <v>176953.1</v>
      </c>
      <c r="F26" s="37">
        <f>SUM(F27:F30)</f>
        <v>173022.3</v>
      </c>
      <c r="G26" s="33">
        <f aca="true" t="shared" si="3" ref="G26:G66">F26/E26</f>
        <v>0.9777862043671458</v>
      </c>
      <c r="H26" s="33" t="s">
        <v>96</v>
      </c>
      <c r="I26" s="24">
        <f>SUM(I27:I30)</f>
        <v>78595</v>
      </c>
      <c r="J26" s="23" t="s">
        <v>99</v>
      </c>
      <c r="K26" s="23"/>
    </row>
    <row r="27" spans="1:11" ht="189">
      <c r="A27" s="26" t="s">
        <v>22</v>
      </c>
      <c r="B27" s="27" t="s">
        <v>71</v>
      </c>
      <c r="C27" s="27" t="s">
        <v>67</v>
      </c>
      <c r="D27" s="38">
        <v>78257.8</v>
      </c>
      <c r="E27" s="38">
        <v>132391.1</v>
      </c>
      <c r="F27" s="38">
        <v>128823.7</v>
      </c>
      <c r="G27" s="34">
        <f t="shared" si="3"/>
        <v>0.9730540799192694</v>
      </c>
      <c r="H27" s="33" t="s">
        <v>93</v>
      </c>
      <c r="I27" s="28">
        <v>35798.2</v>
      </c>
      <c r="J27" s="29" t="s">
        <v>100</v>
      </c>
      <c r="K27" s="29" t="s">
        <v>117</v>
      </c>
    </row>
    <row r="28" spans="1:11" ht="31.5">
      <c r="A28" s="26" t="s">
        <v>23</v>
      </c>
      <c r="B28" s="27" t="s">
        <v>71</v>
      </c>
      <c r="C28" s="27" t="s">
        <v>68</v>
      </c>
      <c r="D28" s="38">
        <v>28851.1</v>
      </c>
      <c r="E28" s="38">
        <v>30157.2</v>
      </c>
      <c r="F28" s="38">
        <v>29818.2</v>
      </c>
      <c r="G28" s="34">
        <f t="shared" si="3"/>
        <v>0.9887589033464645</v>
      </c>
      <c r="H28" s="33">
        <f t="shared" si="1"/>
        <v>1.0335203857045312</v>
      </c>
      <c r="I28" s="28">
        <v>34282.2</v>
      </c>
      <c r="J28" s="29">
        <f>F28/I28</f>
        <v>0.8697866531319461</v>
      </c>
      <c r="K28" s="47" t="s">
        <v>110</v>
      </c>
    </row>
    <row r="29" spans="1:11" ht="31.5">
      <c r="A29" s="26" t="s">
        <v>24</v>
      </c>
      <c r="B29" s="27" t="s">
        <v>71</v>
      </c>
      <c r="C29" s="27" t="s">
        <v>69</v>
      </c>
      <c r="D29" s="38">
        <v>9590.5</v>
      </c>
      <c r="E29" s="38">
        <v>9555.3</v>
      </c>
      <c r="F29" s="38">
        <v>9531</v>
      </c>
      <c r="G29" s="33">
        <f t="shared" si="3"/>
        <v>0.9974569087312801</v>
      </c>
      <c r="H29" s="33">
        <f t="shared" si="1"/>
        <v>0.9937959439028204</v>
      </c>
      <c r="I29" s="28">
        <v>4091.1</v>
      </c>
      <c r="J29" s="29" t="s">
        <v>99</v>
      </c>
      <c r="K29" s="29" t="s">
        <v>87</v>
      </c>
    </row>
    <row r="30" spans="1:11" ht="88.5" customHeight="1">
      <c r="A30" s="26" t="s">
        <v>25</v>
      </c>
      <c r="B30" s="27" t="s">
        <v>71</v>
      </c>
      <c r="C30" s="27" t="s">
        <v>71</v>
      </c>
      <c r="D30" s="38">
        <v>4451.6</v>
      </c>
      <c r="E30" s="38">
        <v>4849.5</v>
      </c>
      <c r="F30" s="38">
        <v>4849.4</v>
      </c>
      <c r="G30" s="33">
        <f t="shared" si="3"/>
        <v>0.9999793793174553</v>
      </c>
      <c r="H30" s="33">
        <f t="shared" si="1"/>
        <v>1.0893611285829812</v>
      </c>
      <c r="I30" s="28">
        <v>4423.5</v>
      </c>
      <c r="J30" s="29">
        <f>F30/I30</f>
        <v>1.096281225274104</v>
      </c>
      <c r="K30" s="29" t="s">
        <v>114</v>
      </c>
    </row>
    <row r="31" spans="1:11" s="5" customFormat="1" ht="15.75">
      <c r="A31" s="22" t="s">
        <v>26</v>
      </c>
      <c r="B31" s="25" t="s">
        <v>72</v>
      </c>
      <c r="C31" s="25" t="s">
        <v>75</v>
      </c>
      <c r="D31" s="37">
        <f>SUM(D32:D33)</f>
        <v>3274</v>
      </c>
      <c r="E31" s="37">
        <f>SUM(E33)</f>
        <v>2096.4</v>
      </c>
      <c r="F31" s="37">
        <f>SUM(F33)</f>
        <v>2096.3</v>
      </c>
      <c r="G31" s="33">
        <f t="shared" si="3"/>
        <v>0.999952299179546</v>
      </c>
      <c r="H31" s="33">
        <f t="shared" si="1"/>
        <v>0.6402871105681125</v>
      </c>
      <c r="I31" s="24">
        <f>I33</f>
        <v>1995.5</v>
      </c>
      <c r="J31" s="23">
        <f>F31/I31</f>
        <v>1.0505136557253822</v>
      </c>
      <c r="K31" s="23"/>
    </row>
    <row r="32" spans="1:11" s="5" customFormat="1" ht="98.25" customHeight="1">
      <c r="A32" s="26" t="s">
        <v>88</v>
      </c>
      <c r="B32" s="27" t="s">
        <v>72</v>
      </c>
      <c r="C32" s="27" t="s">
        <v>68</v>
      </c>
      <c r="D32" s="38">
        <v>2061.9</v>
      </c>
      <c r="E32" s="38">
        <v>0</v>
      </c>
      <c r="F32" s="38">
        <v>0</v>
      </c>
      <c r="G32" s="33">
        <v>0</v>
      </c>
      <c r="H32" s="33">
        <v>0</v>
      </c>
      <c r="I32" s="28">
        <v>0</v>
      </c>
      <c r="J32" s="23">
        <v>0</v>
      </c>
      <c r="K32" s="29" t="s">
        <v>118</v>
      </c>
    </row>
    <row r="33" spans="1:11" ht="157.5">
      <c r="A33" s="26" t="s">
        <v>27</v>
      </c>
      <c r="B33" s="27" t="s">
        <v>72</v>
      </c>
      <c r="C33" s="27" t="s">
        <v>69</v>
      </c>
      <c r="D33" s="38">
        <v>1212.1</v>
      </c>
      <c r="E33" s="38">
        <v>2096.4</v>
      </c>
      <c r="F33" s="38">
        <v>2096.3</v>
      </c>
      <c r="G33" s="33">
        <f t="shared" si="3"/>
        <v>0.999952299179546</v>
      </c>
      <c r="H33" s="33" t="s">
        <v>94</v>
      </c>
      <c r="I33" s="28">
        <v>1995.5</v>
      </c>
      <c r="J33" s="23">
        <f>F33/I33</f>
        <v>1.0505136557253822</v>
      </c>
      <c r="K33" s="29" t="s">
        <v>104</v>
      </c>
    </row>
    <row r="34" spans="1:11" s="5" customFormat="1" ht="15.75">
      <c r="A34" s="22" t="s">
        <v>28</v>
      </c>
      <c r="B34" s="25" t="s">
        <v>80</v>
      </c>
      <c r="C34" s="25" t="s">
        <v>75</v>
      </c>
      <c r="D34" s="37">
        <f>SUM(D35:D40)</f>
        <v>674877.7999999999</v>
      </c>
      <c r="E34" s="37">
        <f>SUM(E35:E40)</f>
        <v>713409.7000000001</v>
      </c>
      <c r="F34" s="37">
        <f>SUM(F35:F40)</f>
        <v>712740.4</v>
      </c>
      <c r="G34" s="33">
        <f t="shared" si="3"/>
        <v>0.9990618294088235</v>
      </c>
      <c r="H34" s="33">
        <f t="shared" si="1"/>
        <v>1.056102897443063</v>
      </c>
      <c r="I34" s="24">
        <f>SUM(I35:I40)</f>
        <v>519664.80000000005</v>
      </c>
      <c r="J34" s="23" t="s">
        <v>95</v>
      </c>
      <c r="K34" s="23"/>
    </row>
    <row r="35" spans="1:11" ht="84" customHeight="1">
      <c r="A35" s="26" t="s">
        <v>29</v>
      </c>
      <c r="B35" s="27" t="s">
        <v>80</v>
      </c>
      <c r="C35" s="27" t="s">
        <v>67</v>
      </c>
      <c r="D35" s="38">
        <v>133429.7</v>
      </c>
      <c r="E35" s="38">
        <v>144269.7</v>
      </c>
      <c r="F35" s="38">
        <v>144269.7</v>
      </c>
      <c r="G35" s="34">
        <f t="shared" si="3"/>
        <v>1</v>
      </c>
      <c r="H35" s="33">
        <f>F35/D35</f>
        <v>1.0812412828628108</v>
      </c>
      <c r="I35" s="28">
        <v>126475.1</v>
      </c>
      <c r="J35" s="29">
        <f>F35/I35</f>
        <v>1.140696469107358</v>
      </c>
      <c r="K35" s="29" t="s">
        <v>119</v>
      </c>
    </row>
    <row r="36" spans="1:11" ht="117.75" customHeight="1">
      <c r="A36" s="26" t="s">
        <v>30</v>
      </c>
      <c r="B36" s="27" t="s">
        <v>80</v>
      </c>
      <c r="C36" s="27" t="s">
        <v>68</v>
      </c>
      <c r="D36" s="38">
        <v>402134.5</v>
      </c>
      <c r="E36" s="38">
        <v>435575.9</v>
      </c>
      <c r="F36" s="38">
        <v>434936.6</v>
      </c>
      <c r="G36" s="34">
        <f t="shared" si="3"/>
        <v>0.998532287943387</v>
      </c>
      <c r="H36" s="33">
        <f t="shared" si="1"/>
        <v>1.0815699722356573</v>
      </c>
      <c r="I36" s="28">
        <v>286518.2</v>
      </c>
      <c r="J36" s="29" t="s">
        <v>101</v>
      </c>
      <c r="K36" s="29" t="s">
        <v>120</v>
      </c>
    </row>
    <row r="37" spans="1:11" ht="84.75" customHeight="1">
      <c r="A37" s="26" t="s">
        <v>31</v>
      </c>
      <c r="B37" s="27" t="s">
        <v>80</v>
      </c>
      <c r="C37" s="27" t="s">
        <v>69</v>
      </c>
      <c r="D37" s="38">
        <v>45192</v>
      </c>
      <c r="E37" s="38">
        <v>46285.5</v>
      </c>
      <c r="F37" s="38">
        <v>46285.5</v>
      </c>
      <c r="G37" s="34">
        <f t="shared" si="3"/>
        <v>1</v>
      </c>
      <c r="H37" s="33">
        <f t="shared" si="1"/>
        <v>1.024196760488582</v>
      </c>
      <c r="I37" s="28">
        <v>36299.8</v>
      </c>
      <c r="J37" s="29" t="s">
        <v>97</v>
      </c>
      <c r="K37" s="29" t="s">
        <v>119</v>
      </c>
    </row>
    <row r="38" spans="1:11" ht="15.75" hidden="1">
      <c r="A38" s="26" t="s">
        <v>32</v>
      </c>
      <c r="B38" s="27"/>
      <c r="C38" s="27"/>
      <c r="D38" s="38"/>
      <c r="E38" s="38"/>
      <c r="F38" s="38"/>
      <c r="G38" s="34" t="e">
        <f t="shared" si="3"/>
        <v>#DIV/0!</v>
      </c>
      <c r="H38" s="33" t="e">
        <f t="shared" si="1"/>
        <v>#DIV/0!</v>
      </c>
      <c r="I38" s="28"/>
      <c r="J38" s="29" t="e">
        <f aca="true" t="shared" si="4" ref="J38:J52">F38/I38</f>
        <v>#DIV/0!</v>
      </c>
      <c r="K38" s="43"/>
    </row>
    <row r="39" spans="1:11" ht="168.75" customHeight="1">
      <c r="A39" s="26" t="s">
        <v>33</v>
      </c>
      <c r="B39" s="27" t="s">
        <v>80</v>
      </c>
      <c r="C39" s="27" t="s">
        <v>80</v>
      </c>
      <c r="D39" s="38">
        <v>3443.9</v>
      </c>
      <c r="E39" s="38">
        <v>3869.9</v>
      </c>
      <c r="F39" s="38">
        <v>3869.9</v>
      </c>
      <c r="G39" s="34">
        <f t="shared" si="3"/>
        <v>1</v>
      </c>
      <c r="H39" s="33">
        <f t="shared" si="1"/>
        <v>1.1236969714567786</v>
      </c>
      <c r="I39" s="28">
        <v>3944</v>
      </c>
      <c r="J39" s="29">
        <f t="shared" si="4"/>
        <v>0.981211967545639</v>
      </c>
      <c r="K39" s="29" t="s">
        <v>121</v>
      </c>
    </row>
    <row r="40" spans="1:11" ht="117.75" customHeight="1">
      <c r="A40" s="26" t="s">
        <v>34</v>
      </c>
      <c r="B40" s="27" t="s">
        <v>80</v>
      </c>
      <c r="C40" s="27" t="s">
        <v>76</v>
      </c>
      <c r="D40" s="38">
        <v>90677.7</v>
      </c>
      <c r="E40" s="38">
        <v>83408.7</v>
      </c>
      <c r="F40" s="38">
        <v>83378.7</v>
      </c>
      <c r="G40" s="34">
        <f t="shared" si="3"/>
        <v>0.999640325289808</v>
      </c>
      <c r="H40" s="33">
        <f t="shared" si="1"/>
        <v>0.9195061189244985</v>
      </c>
      <c r="I40" s="28">
        <v>66427.7</v>
      </c>
      <c r="J40" s="29" t="s">
        <v>97</v>
      </c>
      <c r="K40" s="29" t="s">
        <v>105</v>
      </c>
    </row>
    <row r="41" spans="1:11" s="5" customFormat="1" ht="15.75">
      <c r="A41" s="22" t="s">
        <v>35</v>
      </c>
      <c r="B41" s="25" t="s">
        <v>78</v>
      </c>
      <c r="C41" s="25" t="s">
        <v>75</v>
      </c>
      <c r="D41" s="37">
        <f>SUM(D42:D43)</f>
        <v>118505.3</v>
      </c>
      <c r="E41" s="37">
        <f>SUM(E42:E43)</f>
        <v>112010.9</v>
      </c>
      <c r="F41" s="37">
        <f>SUM(F42:F43)</f>
        <v>109830.8</v>
      </c>
      <c r="G41" s="33">
        <f t="shared" si="3"/>
        <v>0.9805367156232118</v>
      </c>
      <c r="H41" s="33">
        <f t="shared" si="1"/>
        <v>0.9268007422452835</v>
      </c>
      <c r="I41" s="24">
        <f>SUM(I42:I43)</f>
        <v>166517.6</v>
      </c>
      <c r="J41" s="23">
        <f t="shared" si="4"/>
        <v>0.6595747236328172</v>
      </c>
      <c r="K41" s="23"/>
    </row>
    <row r="42" spans="1:11" ht="141.75">
      <c r="A42" s="26" t="s">
        <v>36</v>
      </c>
      <c r="B42" s="27" t="s">
        <v>78</v>
      </c>
      <c r="C42" s="27" t="s">
        <v>67</v>
      </c>
      <c r="D42" s="38">
        <v>107639.1</v>
      </c>
      <c r="E42" s="38">
        <v>100679.2</v>
      </c>
      <c r="F42" s="38">
        <v>98505</v>
      </c>
      <c r="G42" s="34">
        <f t="shared" si="3"/>
        <v>0.9784046754443818</v>
      </c>
      <c r="H42" s="33">
        <f t="shared" si="1"/>
        <v>0.9151414309484193</v>
      </c>
      <c r="I42" s="28">
        <v>156826.2</v>
      </c>
      <c r="J42" s="29">
        <f t="shared" si="4"/>
        <v>0.6281157102575973</v>
      </c>
      <c r="K42" s="29" t="s">
        <v>127</v>
      </c>
    </row>
    <row r="43" spans="1:11" ht="167.25" customHeight="1">
      <c r="A43" s="26" t="s">
        <v>37</v>
      </c>
      <c r="B43" s="27" t="s">
        <v>78</v>
      </c>
      <c r="C43" s="27" t="s">
        <v>70</v>
      </c>
      <c r="D43" s="38">
        <v>10866.2</v>
      </c>
      <c r="E43" s="38">
        <v>11331.7</v>
      </c>
      <c r="F43" s="38">
        <v>11325.8</v>
      </c>
      <c r="G43" s="34">
        <f t="shared" si="3"/>
        <v>0.9994793367279401</v>
      </c>
      <c r="H43" s="33">
        <f t="shared" si="1"/>
        <v>1.042296294932911</v>
      </c>
      <c r="I43" s="28">
        <v>9691.4</v>
      </c>
      <c r="J43" s="29">
        <f t="shared" si="4"/>
        <v>1.1686443651072085</v>
      </c>
      <c r="K43" s="29" t="s">
        <v>122</v>
      </c>
    </row>
    <row r="44" spans="1:11" s="5" customFormat="1" ht="15.75">
      <c r="A44" s="22" t="s">
        <v>38</v>
      </c>
      <c r="B44" s="25" t="s">
        <v>76</v>
      </c>
      <c r="C44" s="25" t="s">
        <v>75</v>
      </c>
      <c r="D44" s="37">
        <f>D51+D52</f>
        <v>871.8</v>
      </c>
      <c r="E44" s="37">
        <f>E51+E52</f>
        <v>629.3</v>
      </c>
      <c r="F44" s="37">
        <f>F51+F52</f>
        <v>629.2</v>
      </c>
      <c r="G44" s="34">
        <f t="shared" si="3"/>
        <v>0.9998410932782458</v>
      </c>
      <c r="H44" s="33">
        <f t="shared" si="1"/>
        <v>0.7217251663225511</v>
      </c>
      <c r="I44" s="24">
        <f>I51+I52</f>
        <v>867.8</v>
      </c>
      <c r="J44" s="23">
        <f t="shared" si="4"/>
        <v>0.7250518552661904</v>
      </c>
      <c r="K44" s="23"/>
    </row>
    <row r="45" spans="1:11" ht="15.75" hidden="1">
      <c r="A45" s="26" t="s">
        <v>39</v>
      </c>
      <c r="B45" s="27"/>
      <c r="C45" s="27"/>
      <c r="D45" s="38"/>
      <c r="E45" s="38"/>
      <c r="F45" s="38"/>
      <c r="G45" s="34" t="e">
        <f t="shared" si="3"/>
        <v>#DIV/0!</v>
      </c>
      <c r="H45" s="33" t="e">
        <f t="shared" si="1"/>
        <v>#DIV/0!</v>
      </c>
      <c r="I45" s="28"/>
      <c r="J45" s="29" t="e">
        <f t="shared" si="4"/>
        <v>#DIV/0!</v>
      </c>
      <c r="K45" s="44"/>
    </row>
    <row r="46" spans="1:11" ht="15.75" hidden="1">
      <c r="A46" s="26" t="s">
        <v>40</v>
      </c>
      <c r="B46" s="27"/>
      <c r="C46" s="27"/>
      <c r="D46" s="38"/>
      <c r="E46" s="38"/>
      <c r="F46" s="38"/>
      <c r="G46" s="34" t="e">
        <f t="shared" si="3"/>
        <v>#DIV/0!</v>
      </c>
      <c r="H46" s="33" t="e">
        <f t="shared" si="1"/>
        <v>#DIV/0!</v>
      </c>
      <c r="I46" s="28"/>
      <c r="J46" s="29" t="e">
        <f t="shared" si="4"/>
        <v>#DIV/0!</v>
      </c>
      <c r="K46" s="44"/>
    </row>
    <row r="47" spans="1:11" ht="15.75" hidden="1">
      <c r="A47" s="26" t="s">
        <v>41</v>
      </c>
      <c r="B47" s="27"/>
      <c r="C47" s="27"/>
      <c r="D47" s="38"/>
      <c r="E47" s="38"/>
      <c r="F47" s="38"/>
      <c r="G47" s="34" t="e">
        <f t="shared" si="3"/>
        <v>#DIV/0!</v>
      </c>
      <c r="H47" s="33" t="e">
        <f t="shared" si="1"/>
        <v>#DIV/0!</v>
      </c>
      <c r="I47" s="28"/>
      <c r="J47" s="29" t="e">
        <f t="shared" si="4"/>
        <v>#DIV/0!</v>
      </c>
      <c r="K47" s="44"/>
    </row>
    <row r="48" spans="1:11" ht="15.75" hidden="1">
      <c r="A48" s="26" t="s">
        <v>42</v>
      </c>
      <c r="B48" s="27"/>
      <c r="C48" s="27"/>
      <c r="D48" s="38"/>
      <c r="E48" s="38"/>
      <c r="F48" s="38"/>
      <c r="G48" s="34" t="e">
        <f t="shared" si="3"/>
        <v>#DIV/0!</v>
      </c>
      <c r="H48" s="33" t="e">
        <f t="shared" si="1"/>
        <v>#DIV/0!</v>
      </c>
      <c r="I48" s="28"/>
      <c r="J48" s="29" t="e">
        <f t="shared" si="4"/>
        <v>#DIV/0!</v>
      </c>
      <c r="K48" s="44"/>
    </row>
    <row r="49" spans="1:11" ht="15.75" hidden="1">
      <c r="A49" s="26" t="s">
        <v>43</v>
      </c>
      <c r="B49" s="27"/>
      <c r="C49" s="27"/>
      <c r="D49" s="38"/>
      <c r="E49" s="38"/>
      <c r="F49" s="38"/>
      <c r="G49" s="34" t="e">
        <f t="shared" si="3"/>
        <v>#DIV/0!</v>
      </c>
      <c r="H49" s="33" t="e">
        <f t="shared" si="1"/>
        <v>#DIV/0!</v>
      </c>
      <c r="I49" s="28"/>
      <c r="J49" s="29" t="e">
        <f t="shared" si="4"/>
        <v>#DIV/0!</v>
      </c>
      <c r="K49" s="44"/>
    </row>
    <row r="50" spans="1:11" ht="31.5" hidden="1">
      <c r="A50" s="26" t="s">
        <v>44</v>
      </c>
      <c r="B50" s="27"/>
      <c r="C50" s="27"/>
      <c r="D50" s="38"/>
      <c r="E50" s="38"/>
      <c r="F50" s="38"/>
      <c r="G50" s="34" t="e">
        <f t="shared" si="3"/>
        <v>#DIV/0!</v>
      </c>
      <c r="H50" s="33" t="e">
        <f t="shared" si="1"/>
        <v>#DIV/0!</v>
      </c>
      <c r="I50" s="28"/>
      <c r="J50" s="29" t="e">
        <f t="shared" si="4"/>
        <v>#DIV/0!</v>
      </c>
      <c r="K50" s="44"/>
    </row>
    <row r="51" spans="1:11" ht="110.25">
      <c r="A51" s="26" t="s">
        <v>45</v>
      </c>
      <c r="B51" s="27" t="s">
        <v>76</v>
      </c>
      <c r="C51" s="27" t="s">
        <v>80</v>
      </c>
      <c r="D51" s="38">
        <v>297.8</v>
      </c>
      <c r="E51" s="38">
        <v>55.3</v>
      </c>
      <c r="F51" s="38">
        <v>55.2</v>
      </c>
      <c r="G51" s="34">
        <f t="shared" si="3"/>
        <v>0.9981916817359856</v>
      </c>
      <c r="H51" s="33">
        <f t="shared" si="1"/>
        <v>0.18535930154466085</v>
      </c>
      <c r="I51" s="28">
        <v>297.8</v>
      </c>
      <c r="J51" s="29">
        <f t="shared" si="4"/>
        <v>0.18535930154466085</v>
      </c>
      <c r="K51" s="29" t="s">
        <v>109</v>
      </c>
    </row>
    <row r="52" spans="1:11" ht="62.25" customHeight="1">
      <c r="A52" s="26" t="s">
        <v>46</v>
      </c>
      <c r="B52" s="27" t="s">
        <v>76</v>
      </c>
      <c r="C52" s="27" t="s">
        <v>76</v>
      </c>
      <c r="D52" s="38">
        <v>574</v>
      </c>
      <c r="E52" s="38">
        <v>574</v>
      </c>
      <c r="F52" s="38">
        <v>574</v>
      </c>
      <c r="G52" s="34">
        <f t="shared" si="3"/>
        <v>1</v>
      </c>
      <c r="H52" s="33">
        <f t="shared" si="1"/>
        <v>1</v>
      </c>
      <c r="I52" s="28">
        <v>570</v>
      </c>
      <c r="J52" s="29">
        <f t="shared" si="4"/>
        <v>1.0070175438596491</v>
      </c>
      <c r="K52" s="29"/>
    </row>
    <row r="53" spans="1:11" s="5" customFormat="1" ht="15.75">
      <c r="A53" s="22" t="s">
        <v>47</v>
      </c>
      <c r="B53" s="25" t="s">
        <v>81</v>
      </c>
      <c r="C53" s="25" t="s">
        <v>75</v>
      </c>
      <c r="D53" s="37">
        <f>SUM(D54:D57)</f>
        <v>7634.299999999999</v>
      </c>
      <c r="E53" s="37">
        <f>SUM(E54:E57)</f>
        <v>7998.9</v>
      </c>
      <c r="F53" s="37">
        <f>SUM(F54:F57)</f>
        <v>7228.6</v>
      </c>
      <c r="G53" s="33">
        <f t="shared" si="3"/>
        <v>0.9036992586480642</v>
      </c>
      <c r="H53" s="33">
        <f t="shared" si="1"/>
        <v>0.9468582581245171</v>
      </c>
      <c r="I53" s="24">
        <f>SUM(I54:I57)</f>
        <v>15122.8</v>
      </c>
      <c r="J53" s="23">
        <f aca="true" t="shared" si="5" ref="J53:J61">F53/I53</f>
        <v>0.4779934932684424</v>
      </c>
      <c r="K53" s="23"/>
    </row>
    <row r="54" spans="1:11" ht="15.75">
      <c r="A54" s="26" t="s">
        <v>48</v>
      </c>
      <c r="B54" s="27" t="s">
        <v>81</v>
      </c>
      <c r="C54" s="27" t="s">
        <v>67</v>
      </c>
      <c r="D54" s="38">
        <v>1316.9</v>
      </c>
      <c r="E54" s="38">
        <v>1316.9</v>
      </c>
      <c r="F54" s="38">
        <v>1316.3</v>
      </c>
      <c r="G54" s="34">
        <f t="shared" si="3"/>
        <v>0.9995443845394486</v>
      </c>
      <c r="H54" s="33">
        <f t="shared" si="1"/>
        <v>0.9995443845394486</v>
      </c>
      <c r="I54" s="28">
        <v>1329.4</v>
      </c>
      <c r="J54" s="29">
        <f t="shared" si="5"/>
        <v>0.99014593049496</v>
      </c>
      <c r="K54" s="29"/>
    </row>
    <row r="55" spans="1:11" ht="15.75" hidden="1">
      <c r="A55" s="26" t="s">
        <v>49</v>
      </c>
      <c r="B55" s="27"/>
      <c r="C55" s="27"/>
      <c r="D55" s="38"/>
      <c r="E55" s="38"/>
      <c r="F55" s="38"/>
      <c r="G55" s="34" t="e">
        <f t="shared" si="3"/>
        <v>#DIV/0!</v>
      </c>
      <c r="H55" s="33" t="e">
        <f t="shared" si="1"/>
        <v>#DIV/0!</v>
      </c>
      <c r="I55" s="28"/>
      <c r="J55" s="29" t="e">
        <f t="shared" si="5"/>
        <v>#DIV/0!</v>
      </c>
      <c r="K55" s="43"/>
    </row>
    <row r="56" spans="1:11" ht="286.5" customHeight="1">
      <c r="A56" s="26" t="s">
        <v>50</v>
      </c>
      <c r="B56" s="27" t="s">
        <v>81</v>
      </c>
      <c r="C56" s="27" t="s">
        <v>69</v>
      </c>
      <c r="D56" s="38">
        <v>1700</v>
      </c>
      <c r="E56" s="38">
        <v>2413.2</v>
      </c>
      <c r="F56" s="38">
        <v>2410.4</v>
      </c>
      <c r="G56" s="34">
        <f t="shared" si="3"/>
        <v>0.9988397149013759</v>
      </c>
      <c r="H56" s="33" t="s">
        <v>96</v>
      </c>
      <c r="I56" s="28">
        <v>9614.9</v>
      </c>
      <c r="J56" s="29">
        <f t="shared" si="5"/>
        <v>0.2506942349894435</v>
      </c>
      <c r="K56" s="29" t="s">
        <v>123</v>
      </c>
    </row>
    <row r="57" spans="1:11" ht="78.75">
      <c r="A57" s="26" t="s">
        <v>51</v>
      </c>
      <c r="B57" s="27" t="s">
        <v>81</v>
      </c>
      <c r="C57" s="27" t="s">
        <v>70</v>
      </c>
      <c r="D57" s="38">
        <v>4617.4</v>
      </c>
      <c r="E57" s="38">
        <v>4268.8</v>
      </c>
      <c r="F57" s="38">
        <v>3501.9</v>
      </c>
      <c r="G57" s="34">
        <f t="shared" si="3"/>
        <v>0.8203476386806596</v>
      </c>
      <c r="H57" s="33">
        <f t="shared" si="1"/>
        <v>0.758413825962663</v>
      </c>
      <c r="I57" s="28">
        <v>4178.5</v>
      </c>
      <c r="J57" s="29">
        <f t="shared" si="5"/>
        <v>0.8380758645446931</v>
      </c>
      <c r="K57" s="29" t="s">
        <v>108</v>
      </c>
    </row>
    <row r="58" spans="1:11" s="5" customFormat="1" ht="15.75">
      <c r="A58" s="22" t="s">
        <v>52</v>
      </c>
      <c r="B58" s="25" t="s">
        <v>73</v>
      </c>
      <c r="C58" s="25" t="s">
        <v>75</v>
      </c>
      <c r="D58" s="37">
        <f>SUM(D59:D62)</f>
        <v>88644.4</v>
      </c>
      <c r="E58" s="37">
        <f>SUM(E59:E62)</f>
        <v>21994.3</v>
      </c>
      <c r="F58" s="37">
        <f>SUM(F59:F62)</f>
        <v>21994.2</v>
      </c>
      <c r="G58" s="33">
        <f t="shared" si="3"/>
        <v>0.9999954533674634</v>
      </c>
      <c r="H58" s="33">
        <f t="shared" si="1"/>
        <v>0.24811719634855672</v>
      </c>
      <c r="I58" s="24">
        <f>SUM(I59:I62)</f>
        <v>31712.9</v>
      </c>
      <c r="J58" s="23">
        <f t="shared" si="5"/>
        <v>0.6935411141838179</v>
      </c>
      <c r="K58" s="23"/>
    </row>
    <row r="59" spans="1:11" ht="63">
      <c r="A59" s="26" t="s">
        <v>53</v>
      </c>
      <c r="B59" s="27" t="s">
        <v>73</v>
      </c>
      <c r="C59" s="27" t="s">
        <v>67</v>
      </c>
      <c r="D59" s="38">
        <v>14685.4</v>
      </c>
      <c r="E59" s="38">
        <v>15675.5</v>
      </c>
      <c r="F59" s="38">
        <v>15675.5</v>
      </c>
      <c r="G59" s="34">
        <f t="shared" si="3"/>
        <v>1</v>
      </c>
      <c r="H59" s="33">
        <f t="shared" si="1"/>
        <v>1.0674207035559127</v>
      </c>
      <c r="I59" s="28">
        <v>11669</v>
      </c>
      <c r="J59" s="29" t="s">
        <v>95</v>
      </c>
      <c r="K59" s="29" t="s">
        <v>124</v>
      </c>
    </row>
    <row r="60" spans="1:11" ht="126">
      <c r="A60" s="26" t="s">
        <v>54</v>
      </c>
      <c r="B60" s="27" t="s">
        <v>73</v>
      </c>
      <c r="C60" s="27" t="s">
        <v>68</v>
      </c>
      <c r="D60" s="38">
        <v>6948.7</v>
      </c>
      <c r="E60" s="38">
        <v>6318.8</v>
      </c>
      <c r="F60" s="38">
        <v>6318.7</v>
      </c>
      <c r="G60" s="34">
        <f t="shared" si="3"/>
        <v>0.9999841742102931</v>
      </c>
      <c r="H60" s="33">
        <f t="shared" si="1"/>
        <v>0.9093355591693411</v>
      </c>
      <c r="I60" s="28">
        <v>1200</v>
      </c>
      <c r="J60" s="29" t="s">
        <v>102</v>
      </c>
      <c r="K60" s="29" t="s">
        <v>106</v>
      </c>
    </row>
    <row r="61" spans="1:11" ht="15.75" hidden="1">
      <c r="A61" s="26" t="s">
        <v>55</v>
      </c>
      <c r="B61" s="27"/>
      <c r="C61" s="27"/>
      <c r="D61" s="38"/>
      <c r="E61" s="38"/>
      <c r="F61" s="38"/>
      <c r="G61" s="33" t="e">
        <f t="shared" si="3"/>
        <v>#DIV/0!</v>
      </c>
      <c r="H61" s="33" t="e">
        <f t="shared" si="1"/>
        <v>#DIV/0!</v>
      </c>
      <c r="I61" s="28"/>
      <c r="J61" s="23" t="e">
        <f t="shared" si="5"/>
        <v>#DIV/0!</v>
      </c>
      <c r="K61" s="44"/>
    </row>
    <row r="62" spans="1:11" ht="78.75">
      <c r="A62" s="26" t="s">
        <v>56</v>
      </c>
      <c r="B62" s="27" t="s">
        <v>73</v>
      </c>
      <c r="C62" s="27" t="s">
        <v>71</v>
      </c>
      <c r="D62" s="38">
        <v>67010.3</v>
      </c>
      <c r="E62" s="38">
        <v>0</v>
      </c>
      <c r="F62" s="38">
        <v>0</v>
      </c>
      <c r="G62" s="33">
        <v>0</v>
      </c>
      <c r="H62" s="33">
        <f t="shared" si="1"/>
        <v>0</v>
      </c>
      <c r="I62" s="28">
        <v>18843.9</v>
      </c>
      <c r="J62" s="23">
        <v>0</v>
      </c>
      <c r="K62" s="29" t="s">
        <v>107</v>
      </c>
    </row>
    <row r="63" spans="1:14" s="5" customFormat="1" ht="86.25" customHeight="1">
      <c r="A63" s="22" t="s">
        <v>57</v>
      </c>
      <c r="B63" s="25" t="s">
        <v>77</v>
      </c>
      <c r="C63" s="25" t="s">
        <v>75</v>
      </c>
      <c r="D63" s="37">
        <f>SUM(D64:D66)</f>
        <v>49550.7</v>
      </c>
      <c r="E63" s="37">
        <f>SUM(E64:E66)</f>
        <v>70039.2</v>
      </c>
      <c r="F63" s="37">
        <f>SUM(F64:F66)</f>
        <v>70039.2</v>
      </c>
      <c r="G63" s="33">
        <f t="shared" si="3"/>
        <v>1</v>
      </c>
      <c r="H63" s="33">
        <f t="shared" si="1"/>
        <v>1.4134855814347729</v>
      </c>
      <c r="I63" s="24">
        <f>SUM(I64:I65)</f>
        <v>68711.9</v>
      </c>
      <c r="J63" s="23">
        <f>F63/I63</f>
        <v>1.0193168868856777</v>
      </c>
      <c r="K63" s="29"/>
      <c r="N63" s="48"/>
    </row>
    <row r="64" spans="1:11" ht="36" customHeight="1">
      <c r="A64" s="26" t="s">
        <v>58</v>
      </c>
      <c r="B64" s="27" t="s">
        <v>77</v>
      </c>
      <c r="C64" s="27" t="s">
        <v>67</v>
      </c>
      <c r="D64" s="38">
        <v>36352.6</v>
      </c>
      <c r="E64" s="38">
        <v>36352.6</v>
      </c>
      <c r="F64" s="38">
        <v>36352.6</v>
      </c>
      <c r="G64" s="34">
        <f t="shared" si="3"/>
        <v>1</v>
      </c>
      <c r="H64" s="33">
        <f t="shared" si="1"/>
        <v>1</v>
      </c>
      <c r="I64" s="28">
        <v>31967.5</v>
      </c>
      <c r="J64" s="29">
        <f>F64/I64</f>
        <v>1.137173692030969</v>
      </c>
      <c r="K64" s="29"/>
    </row>
    <row r="65" spans="1:11" ht="159.75" customHeight="1">
      <c r="A65" s="30" t="s">
        <v>59</v>
      </c>
      <c r="B65" s="27" t="s">
        <v>77</v>
      </c>
      <c r="C65" s="27" t="s">
        <v>68</v>
      </c>
      <c r="D65" s="38">
        <v>13198.1</v>
      </c>
      <c r="E65" s="38">
        <v>33686.6</v>
      </c>
      <c r="F65" s="38">
        <v>33686.6</v>
      </c>
      <c r="G65" s="34">
        <f t="shared" si="3"/>
        <v>1</v>
      </c>
      <c r="H65" s="33" t="s">
        <v>99</v>
      </c>
      <c r="I65" s="28">
        <v>36744.4</v>
      </c>
      <c r="J65" s="29">
        <f>F65/I65</f>
        <v>0.916781876966286</v>
      </c>
      <c r="K65" s="29" t="s">
        <v>125</v>
      </c>
    </row>
    <row r="66" spans="1:11" ht="15" hidden="1">
      <c r="A66" s="6" t="s">
        <v>60</v>
      </c>
      <c r="B66" s="15"/>
      <c r="C66" s="15"/>
      <c r="D66" s="42"/>
      <c r="E66" s="39"/>
      <c r="F66" s="39"/>
      <c r="G66" s="35" t="e">
        <f t="shared" si="3"/>
        <v>#DIV/0!</v>
      </c>
      <c r="H66" s="35"/>
      <c r="I66" s="12">
        <v>0</v>
      </c>
      <c r="J66" s="13">
        <v>0</v>
      </c>
      <c r="K66" s="45"/>
    </row>
    <row r="67" spans="1:11" ht="21.75" customHeight="1" thickBot="1">
      <c r="A67" s="49" t="s">
        <v>61</v>
      </c>
      <c r="B67" s="50"/>
      <c r="C67" s="50"/>
      <c r="D67" s="56">
        <v>0</v>
      </c>
      <c r="E67" s="51">
        <v>53076.8</v>
      </c>
      <c r="F67" s="51">
        <v>37403.8</v>
      </c>
      <c r="G67" s="52"/>
      <c r="H67" s="52"/>
      <c r="I67" s="53">
        <v>-46082.8</v>
      </c>
      <c r="J67" s="54"/>
      <c r="K67" s="55"/>
    </row>
    <row r="68" spans="1:11" ht="15">
      <c r="A68" s="7"/>
      <c r="B68" s="16"/>
      <c r="C68" s="16"/>
      <c r="D68" s="7"/>
      <c r="E68" s="8"/>
      <c r="F68" s="8"/>
      <c r="G68" s="9"/>
      <c r="H68" s="9"/>
      <c r="I68" s="8"/>
      <c r="J68" s="9"/>
      <c r="K68" s="18"/>
    </row>
    <row r="69" spans="2:3" ht="15">
      <c r="B69" s="17"/>
      <c r="C69" s="17"/>
    </row>
    <row r="70" spans="2:3" ht="15">
      <c r="B70" s="17"/>
      <c r="C70" s="17"/>
    </row>
  </sheetData>
  <sheetProtection selectLockedCells="1" selectUnlockedCells="1"/>
  <mergeCells count="1">
    <mergeCell ref="A1:K1"/>
  </mergeCells>
  <printOptions/>
  <pageMargins left="0.7086614173228347" right="0.31496062992125984" top="0.7480314960629921" bottom="0.7480314960629921" header="0" footer="0"/>
  <pageSetup fitToHeight="0" fitToWidth="1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2023-02-21T13:00:29Z</cp:lastPrinted>
  <dcterms:created xsi:type="dcterms:W3CDTF">2021-06-29T11:45:49Z</dcterms:created>
  <dcterms:modified xsi:type="dcterms:W3CDTF">2023-03-03T10:51:22Z</dcterms:modified>
  <cp:category/>
  <cp:version/>
  <cp:contentType/>
  <cp:contentStatus/>
</cp:coreProperties>
</file>