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345" windowWidth="19215" windowHeight="7770"/>
  </bookViews>
  <sheets>
    <sheet name="район" sheetId="3" r:id="rId1"/>
  </sheets>
  <definedNames>
    <definedName name="бЮДЖЕТ_2005_НОВ" localSheetId="0">район!$B$1:$B$42</definedName>
    <definedName name="бЮДЖЕТ_2005_НОВ.КЛ." localSheetId="0">район!$B$1:$B$42</definedName>
  </definedNames>
  <calcPr calcId="125725"/>
</workbook>
</file>

<file path=xl/calcChain.xml><?xml version="1.0" encoding="utf-8"?>
<calcChain xmlns="http://schemas.openxmlformats.org/spreadsheetml/2006/main">
  <c r="E17" i="3"/>
  <c r="I36" l="1"/>
  <c r="I35"/>
  <c r="I33"/>
  <c r="I28"/>
  <c r="I25"/>
  <c r="I17"/>
  <c r="I16" s="1"/>
  <c r="I9"/>
  <c r="I5" s="1"/>
  <c r="I6"/>
  <c r="I4" l="1"/>
  <c r="I43" s="1"/>
  <c r="C33"/>
  <c r="C25"/>
  <c r="E28" l="1"/>
  <c r="E16" s="1"/>
  <c r="F37" l="1"/>
  <c r="D33"/>
  <c r="D28"/>
  <c r="D25"/>
  <c r="D17"/>
  <c r="D9"/>
  <c r="D6"/>
  <c r="C28"/>
  <c r="C17"/>
  <c r="C9"/>
  <c r="C6"/>
  <c r="C5" l="1"/>
  <c r="C16"/>
  <c r="D16"/>
  <c r="D5"/>
  <c r="G27"/>
  <c r="F12"/>
  <c r="G32"/>
  <c r="F32"/>
  <c r="F39"/>
  <c r="E33"/>
  <c r="F27"/>
  <c r="K41"/>
  <c r="K32"/>
  <c r="K22"/>
  <c r="G22"/>
  <c r="F22"/>
  <c r="D4" l="1"/>
  <c r="C4"/>
  <c r="C43" l="1"/>
  <c r="K21"/>
  <c r="K39"/>
  <c r="J41"/>
  <c r="J22"/>
  <c r="G37" l="1"/>
  <c r="J21" l="1"/>
  <c r="J39" l="1"/>
  <c r="G24"/>
  <c r="F36" l="1"/>
  <c r="F35"/>
  <c r="F34"/>
  <c r="F31"/>
  <c r="F30"/>
  <c r="F29"/>
  <c r="F26"/>
  <c r="F24"/>
  <c r="F20"/>
  <c r="F19"/>
  <c r="F14"/>
  <c r="F13"/>
  <c r="F10"/>
  <c r="F8"/>
  <c r="F7"/>
  <c r="F17" l="1"/>
  <c r="E6"/>
  <c r="J6" s="1"/>
  <c r="E9"/>
  <c r="F9" s="1"/>
  <c r="E25"/>
  <c r="F28"/>
  <c r="K42"/>
  <c r="K40"/>
  <c r="K37"/>
  <c r="K36"/>
  <c r="K35"/>
  <c r="K34"/>
  <c r="K31"/>
  <c r="K30"/>
  <c r="K29"/>
  <c r="K27"/>
  <c r="K26"/>
  <c r="K24"/>
  <c r="K20"/>
  <c r="K19"/>
  <c r="K14"/>
  <c r="K13"/>
  <c r="K12"/>
  <c r="K11"/>
  <c r="K10"/>
  <c r="K8"/>
  <c r="K7"/>
  <c r="J42"/>
  <c r="J40"/>
  <c r="J37"/>
  <c r="J36"/>
  <c r="J35"/>
  <c r="J34"/>
  <c r="J32"/>
  <c r="J31"/>
  <c r="J30"/>
  <c r="J29"/>
  <c r="J27"/>
  <c r="J26"/>
  <c r="J24"/>
  <c r="J20"/>
  <c r="J19"/>
  <c r="J15"/>
  <c r="J14"/>
  <c r="J13"/>
  <c r="J12"/>
  <c r="J11"/>
  <c r="J10"/>
  <c r="J8"/>
  <c r="J7"/>
  <c r="E5" l="1"/>
  <c r="J16"/>
  <c r="F33"/>
  <c r="K25"/>
  <c r="F25"/>
  <c r="F6"/>
  <c r="J28"/>
  <c r="J17"/>
  <c r="K17"/>
  <c r="J25"/>
  <c r="K28"/>
  <c r="J33"/>
  <c r="J9"/>
  <c r="K6"/>
  <c r="K9"/>
  <c r="K33"/>
  <c r="F16" l="1"/>
  <c r="F5"/>
  <c r="K16"/>
  <c r="E4"/>
  <c r="J4" s="1"/>
  <c r="K5"/>
  <c r="J5"/>
  <c r="E43" l="1"/>
  <c r="D43"/>
  <c r="F4"/>
  <c r="K4"/>
  <c r="F43" l="1"/>
  <c r="K43"/>
  <c r="J43"/>
  <c r="G36" l="1"/>
  <c r="G35"/>
  <c r="G34"/>
  <c r="G33"/>
  <c r="G31"/>
  <c r="G30"/>
  <c r="G29"/>
  <c r="G28"/>
  <c r="G26"/>
  <c r="G25"/>
  <c r="G20"/>
  <c r="G19"/>
  <c r="G14"/>
  <c r="G13"/>
  <c r="G12"/>
  <c r="G10"/>
  <c r="G9"/>
  <c r="G8"/>
  <c r="G7"/>
  <c r="G6"/>
  <c r="G5"/>
  <c r="G17"/>
  <c r="G16"/>
  <c r="G4" l="1"/>
  <c r="G43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<sst xmlns="http://schemas.openxmlformats.org/spreadsheetml/2006/main" count="96" uniqueCount="94">
  <si>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</si>
  <si>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</si>
  <si>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</si>
  <si>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</si>
  <si>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</si>
  <si>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</si>
  <si>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</si>
  <si>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</si>
  <si>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</si>
  <si>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</si>
  <si>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</si>
  <si>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</si>
  <si>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</si>
  <si>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</si>
  <si>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</si>
  <si>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</si>
  <si>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</si>
  <si>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</si>
  <si>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</si>
  <si>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</si>
  <si>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</si>
  <si>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</si>
  <si>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</si>
  <si>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</si>
  <si>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</si>
  <si>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</si>
  <si>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</si>
  <si>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</si>
  <si>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</si>
  <si>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</si>
  <si>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</si>
  <si>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</si>
  <si>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</si>
  <si>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</si>
  <si>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</si>
  <si>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</si>
  <si>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</si>
  <si>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</si>
  <si>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</si>
  <si>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</si>
  <si>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</si>
  <si>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</si>
  <si>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</si>
  <si>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</si>
  <si>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</si>
  <si>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2 02 04000 05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</si>
  <si>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</si>
  <si>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</si>
  <si>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</si>
  <si>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</si>
  <si>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</si>
  <si>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</si>
  <si>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</si>
  <si>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 xml:space="preserve">Иные межбюджетные трансферты, передаваемые бюджетам муниципальных районов из бюджетов </t>
  </si>
  <si>
    <t>НАЛОГОВЫЕ И НЕНАЛОГОВЫЕ ДОХОДЫ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</si>
  <si>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</si>
  <si>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</si>
  <si>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</si>
  <si>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</si>
  <si>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</si>
  <si>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</si>
  <si>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</si>
  <si>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</si>
  <si>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</si>
  <si>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Налог, взимаемый в связи с применением патентной системы налогообложения</t>
  </si>
  <si>
    <t>1 05 01000 01</t>
  </si>
  <si>
    <t>Налог, взимаемый в связи с применением упрощенной системы налогообложения</t>
  </si>
  <si>
    <t>Причины отклонения от первоначального бюджета</t>
  </si>
  <si>
    <t>Отклонение фактического поступления от плановых назначений связано с ростом административных штрафов установленных Кодексом Российской Федерации об административных правонарушениях налагаемых Департаментом по обеспечению деятельности мировых судей Вологодской области и Комитетом гражданской защиты и социальной безопасности Вологодской области</t>
  </si>
  <si>
    <t>Отклонение фактического поступления от плановых назначений связано с увеличением предоставляемых платных услуг</t>
  </si>
  <si>
    <t>Отклонение фактического поступления от плановых назначений связано с уплатой задолженности физическими и юридическими лицами</t>
  </si>
  <si>
    <t xml:space="preserve">Отклонение фактического поступления от плановых назначений связано с увеличением количества проводимых аукционов </t>
  </si>
  <si>
    <t>Исполнено за 2022 год</t>
  </si>
  <si>
    <t>Субвенции бюджетам бюджетной системы Российской Федерации</t>
  </si>
  <si>
    <t>2 19 00000 05</t>
  </si>
  <si>
    <t>2 18 00000 05</t>
  </si>
  <si>
    <t>2 07 00000 05</t>
  </si>
  <si>
    <t>2 04 00000 05</t>
  </si>
  <si>
    <t>1 14 06000 00</t>
  </si>
  <si>
    <t>Сведения о фактических поступлениях доходов бюджета Вытегорского муниципального района за 2023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2023 год в сравнении с 2022 годом (тыс. руб.)</t>
  </si>
  <si>
    <t>Рост (снижение) 2023 год к 2022 году</t>
  </si>
  <si>
    <t>% выпыполнения 2023 года к 2022 году</t>
  </si>
  <si>
    <t>% выполнения к первоначальному бюджету 2023 года</t>
  </si>
  <si>
    <t>% выполнения к уточненному бюджету 2023 года</t>
  </si>
  <si>
    <t>Исполнено за 2023 год</t>
  </si>
  <si>
    <t>Уточненный бюджет 2023 года</t>
  </si>
  <si>
    <t>Первоначальный бюджет 2023 года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</si>
  <si>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</si>
  <si>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1 11 05310 00</t>
  </si>
  <si>
    <t>Отклонение фактического поступления от плановых назначений связано с кризисными явлениями в экономике, влиянием введенных санкций на ключевые отрасли экономики, а также поднятием сальдо единого налогового счета</t>
  </si>
  <si>
    <t>Отклонение фактического поступления от плановых назначений связано связано с изъятием денежных средств из бюджета в связи с поднятием переплаты по налогам в общее сальдо</t>
  </si>
  <si>
    <t>Отклонение фактического поступления от плановых назначений связано с возвратом налога при применения вычета на  уплаченную сумму страховых взносов, переход на самозанятые</t>
  </si>
  <si>
    <t>Отклонение фактического поступления от плановых назначений связано со снижением количества проводимых аукционов по предоставлению земельных участков в аренду физическим и юридическим лицам и кадастровой стоимости земельных участков</t>
  </si>
  <si>
    <t>Отклонение фактического поступления от плановых назначений связано связано с увеличением стоимости сдаваемого в социальный наем жилые помещения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</si>
</sst>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164" fontId="8" fillId="2" borderId="1" xfId="0" applyNumberFormat="1" applyFont="1" applyFill="1" applyBorder="1" applyAlignment="1">
      <alignment horizontal="justify" vertical="top" wrapText="1"/>
    </xf>
    <xf numFmtId="164" fontId="9" fillId="2" borderId="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164" fontId="8" fillId="2" borderId="2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ColWidth="9.140625" defaultRowHeight="18.75"/>
  <cols>
    <col min="1" max="1" width="17.85546875" style="16" customWidth="1"/>
    <col min="2" max="2" width="60" style="16" customWidth="1"/>
    <col min="3" max="3" width="21.85546875" style="17" customWidth="1"/>
    <col min="4" max="4" width="22.28515625" style="17" customWidth="1"/>
    <col min="5" max="5" width="17.42578125" style="17" customWidth="1"/>
    <col min="6" max="6" width="20.7109375" style="17" customWidth="1"/>
    <col min="7" max="7" width="22.7109375" style="17" customWidth="1"/>
    <col min="8" max="8" width="41.28515625" style="18" customWidth="1"/>
    <col min="9" max="11" width="17.42578125" style="17" customWidth="1"/>
    <col min="12" max="16384" width="9.140625" style="16"/>
  </cols>
  <sheetData>
    <row r="1" spans="1:11" ht="64.900000000000006" customHeight="1">
      <c r="A1" s="38" t="s">
        <v>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96.6" customHeight="1">
      <c r="A2" s="19" t="s">
        <v>38</v>
      </c>
      <c r="B2" s="4" t="s">
        <v>12</v>
      </c>
      <c r="C2" s="1" t="s">
        <v>86</v>
      </c>
      <c r="D2" s="1" t="s">
        <v>85</v>
      </c>
      <c r="E2" s="1" t="s">
        <v>84</v>
      </c>
      <c r="F2" s="2" t="s">
        <v>83</v>
      </c>
      <c r="G2" s="2" t="s">
        <v>82</v>
      </c>
      <c r="H2" s="3" t="s">
        <v>67</v>
      </c>
      <c r="I2" s="3" t="s">
        <v>72</v>
      </c>
      <c r="J2" s="3" t="s">
        <v>80</v>
      </c>
      <c r="K2" s="2" t="s">
        <v>81</v>
      </c>
    </row>
    <row r="3" spans="1:11">
      <c r="A3" s="20">
        <v>1</v>
      </c>
      <c r="B3" s="15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8">
        <v>8</v>
      </c>
      <c r="I3" s="21">
        <v>9</v>
      </c>
      <c r="J3" s="21">
        <v>10</v>
      </c>
      <c r="K3" s="21">
        <v>11</v>
      </c>
    </row>
    <row r="4" spans="1:11" ht="37.5">
      <c r="A4" s="22" t="s">
        <v>21</v>
      </c>
      <c r="B4" s="5" t="s">
        <v>54</v>
      </c>
      <c r="C4" s="2">
        <f t="shared" ref="C4:D4" si="0">SUM(C5,C16)</f>
        <v>410129</v>
      </c>
      <c r="D4" s="2">
        <f t="shared" si="0"/>
        <v>410129</v>
      </c>
      <c r="E4" s="2">
        <f t="shared" ref="E4" si="1">SUM(E5,E16)</f>
        <v>424064.19999999995</v>
      </c>
      <c r="F4" s="6">
        <f t="shared" ref="F4:F12" si="2">E4/D4*100</f>
        <v>103.39776021690734</v>
      </c>
      <c r="G4" s="6">
        <f t="shared" ref="G4:G14" si="3">E4/C4*100</f>
        <v>103.39776021690734</v>
      </c>
      <c r="H4" s="7"/>
      <c r="I4" s="2">
        <f t="shared" ref="I4" si="4">SUM(I5,I16)</f>
        <v>415793.09401</v>
      </c>
      <c r="J4" s="2">
        <f t="shared" ref="J4:J17" si="5">E4-I4</f>
        <v>8271.1059899999527</v>
      </c>
      <c r="K4" s="6">
        <f t="shared" ref="K4:K17" si="6">E4/I4*100</f>
        <v>101.98923601886496</v>
      </c>
    </row>
    <row r="5" spans="1:11" ht="19.5">
      <c r="A5" s="23"/>
      <c r="B5" s="8" t="s">
        <v>15</v>
      </c>
      <c r="C5" s="2">
        <f t="shared" ref="C5:D5" si="7">SUM(C6,C8,C9,C14,C15)</f>
        <v>389373</v>
      </c>
      <c r="D5" s="2">
        <f t="shared" si="7"/>
        <v>389373</v>
      </c>
      <c r="E5" s="2">
        <f>E6+E8+E9+E14+E15</f>
        <v>395017.79999999993</v>
      </c>
      <c r="F5" s="6">
        <f t="shared" si="2"/>
        <v>101.44971531153931</v>
      </c>
      <c r="G5" s="6">
        <f t="shared" si="3"/>
        <v>101.44971531153931</v>
      </c>
      <c r="H5" s="7"/>
      <c r="I5" s="2">
        <f>I6+I8+I9+I14+I15</f>
        <v>387339.37062</v>
      </c>
      <c r="J5" s="2">
        <f t="shared" si="5"/>
        <v>7678.4293799999286</v>
      </c>
      <c r="K5" s="6">
        <f t="shared" si="6"/>
        <v>101.98235190182432</v>
      </c>
    </row>
    <row r="6" spans="1:11">
      <c r="A6" s="22" t="s">
        <v>22</v>
      </c>
      <c r="B6" s="5" t="s">
        <v>0</v>
      </c>
      <c r="C6" s="2">
        <f t="shared" ref="C6:D6" si="8">C7</f>
        <v>301975</v>
      </c>
      <c r="D6" s="2">
        <f t="shared" si="8"/>
        <v>301975</v>
      </c>
      <c r="E6" s="2">
        <f t="shared" ref="E6" si="9">E7</f>
        <v>324384.90000000002</v>
      </c>
      <c r="F6" s="6">
        <f t="shared" si="2"/>
        <v>107.42111101912411</v>
      </c>
      <c r="G6" s="6">
        <f t="shared" si="3"/>
        <v>107.42111101912411</v>
      </c>
      <c r="H6" s="7"/>
      <c r="I6" s="2">
        <f t="shared" ref="I6" si="10">I7</f>
        <v>303742.62965000002</v>
      </c>
      <c r="J6" s="2">
        <f>E6-I6</f>
        <v>20642.270350000006</v>
      </c>
      <c r="K6" s="6">
        <f t="shared" si="6"/>
        <v>106.79597406981888</v>
      </c>
    </row>
    <row r="7" spans="1:11" ht="113.25" customHeight="1">
      <c r="A7" s="22" t="s">
        <v>23</v>
      </c>
      <c r="B7" s="9" t="s">
        <v>1</v>
      </c>
      <c r="C7" s="10">
        <v>301975</v>
      </c>
      <c r="D7" s="10">
        <v>301975</v>
      </c>
      <c r="E7" s="10">
        <v>324384.90000000002</v>
      </c>
      <c r="F7" s="11">
        <f t="shared" si="2"/>
        <v>107.42111101912411</v>
      </c>
      <c r="G7" s="11">
        <f t="shared" si="3"/>
        <v>107.42111101912411</v>
      </c>
      <c r="H7" s="26"/>
      <c r="I7" s="10">
        <v>303742.62965000002</v>
      </c>
      <c r="J7" s="10">
        <f t="shared" si="5"/>
        <v>20642.270350000006</v>
      </c>
      <c r="K7" s="11">
        <f t="shared" si="6"/>
        <v>106.79597406981888</v>
      </c>
    </row>
    <row r="8" spans="1:11" ht="34.9" customHeight="1">
      <c r="A8" s="22" t="s">
        <v>51</v>
      </c>
      <c r="B8" s="5" t="s">
        <v>50</v>
      </c>
      <c r="C8" s="10">
        <v>33109</v>
      </c>
      <c r="D8" s="10">
        <v>33109</v>
      </c>
      <c r="E8" s="10">
        <v>36468.6</v>
      </c>
      <c r="F8" s="11">
        <f t="shared" si="2"/>
        <v>110.1470899151288</v>
      </c>
      <c r="G8" s="11">
        <f t="shared" si="3"/>
        <v>110.1470899151288</v>
      </c>
      <c r="H8" s="26"/>
      <c r="I8" s="10">
        <v>29908.375769999999</v>
      </c>
      <c r="J8" s="10">
        <f t="shared" si="5"/>
        <v>6560.2242299999998</v>
      </c>
      <c r="K8" s="11">
        <f t="shared" si="6"/>
        <v>121.93440486520943</v>
      </c>
    </row>
    <row r="9" spans="1:11" ht="28.5" customHeight="1">
      <c r="A9" s="22" t="s">
        <v>24</v>
      </c>
      <c r="B9" s="5" t="s">
        <v>2</v>
      </c>
      <c r="C9" s="2">
        <f>SUM(C10:C13)</f>
        <v>51045</v>
      </c>
      <c r="D9" s="2">
        <f>SUM(D10:D13)</f>
        <v>51045</v>
      </c>
      <c r="E9" s="2">
        <f t="shared" ref="E9" si="11">SUM(E10:E13)</f>
        <v>30576.6</v>
      </c>
      <c r="F9" s="6">
        <f t="shared" si="2"/>
        <v>59.901263590949164</v>
      </c>
      <c r="G9" s="6">
        <f t="shared" si="3"/>
        <v>59.901263590949164</v>
      </c>
      <c r="H9" s="27"/>
      <c r="I9" s="2">
        <f t="shared" ref="I9" si="12">SUM(I10:I13)</f>
        <v>49305.492259999999</v>
      </c>
      <c r="J9" s="2">
        <f t="shared" si="5"/>
        <v>-18728.892260000001</v>
      </c>
      <c r="K9" s="6">
        <f t="shared" si="6"/>
        <v>62.014592286721445</v>
      </c>
    </row>
    <row r="10" spans="1:11" ht="117.75" customHeight="1">
      <c r="A10" s="22" t="s">
        <v>65</v>
      </c>
      <c r="B10" s="9" t="s">
        <v>66</v>
      </c>
      <c r="C10" s="10">
        <v>48630</v>
      </c>
      <c r="D10" s="10">
        <v>48630</v>
      </c>
      <c r="E10" s="10">
        <v>30644.799999999999</v>
      </c>
      <c r="F10" s="11">
        <f t="shared" si="2"/>
        <v>63.01624511618342</v>
      </c>
      <c r="G10" s="11">
        <f t="shared" si="3"/>
        <v>63.01624511618342</v>
      </c>
      <c r="H10" s="37" t="s">
        <v>89</v>
      </c>
      <c r="I10" s="10">
        <v>46546.26683</v>
      </c>
      <c r="J10" s="10">
        <f t="shared" si="5"/>
        <v>-15901.466830000001</v>
      </c>
      <c r="K10" s="11">
        <f t="shared" si="6"/>
        <v>65.837288545445304</v>
      </c>
    </row>
    <row r="11" spans="1:11" ht="90.75" customHeight="1">
      <c r="A11" s="22" t="s">
        <v>42</v>
      </c>
      <c r="B11" s="9" t="s">
        <v>3</v>
      </c>
      <c r="C11" s="10">
        <v>0</v>
      </c>
      <c r="D11" s="10">
        <v>0</v>
      </c>
      <c r="E11" s="11">
        <v>-140.9</v>
      </c>
      <c r="F11" s="11">
        <v>0</v>
      </c>
      <c r="G11" s="11">
        <v>0</v>
      </c>
      <c r="H11" s="37" t="s">
        <v>90</v>
      </c>
      <c r="I11" s="11">
        <v>-17.848859999999998</v>
      </c>
      <c r="J11" s="10">
        <f t="shared" si="5"/>
        <v>-123.05114</v>
      </c>
      <c r="K11" s="11">
        <f t="shared" si="6"/>
        <v>789.40615815239755</v>
      </c>
    </row>
    <row r="12" spans="1:11" ht="99" customHeight="1">
      <c r="A12" s="22" t="s">
        <v>41</v>
      </c>
      <c r="B12" s="9" t="s">
        <v>13</v>
      </c>
      <c r="C12" s="10">
        <v>35</v>
      </c>
      <c r="D12" s="10">
        <v>35</v>
      </c>
      <c r="E12" s="10">
        <v>-6.2</v>
      </c>
      <c r="F12" s="11">
        <f t="shared" si="2"/>
        <v>-17.714285714285715</v>
      </c>
      <c r="G12" s="11">
        <f t="shared" si="3"/>
        <v>-17.714285714285715</v>
      </c>
      <c r="H12" s="37" t="s">
        <v>90</v>
      </c>
      <c r="I12" s="10">
        <v>34.068730000000002</v>
      </c>
      <c r="J12" s="10">
        <f t="shared" si="5"/>
        <v>-40.268730000000005</v>
      </c>
      <c r="K12" s="11">
        <f t="shared" si="6"/>
        <v>-18.198506372265712</v>
      </c>
    </row>
    <row r="13" spans="1:11" ht="113.25" customHeight="1">
      <c r="A13" s="22" t="s">
        <v>44</v>
      </c>
      <c r="B13" s="9" t="s">
        <v>64</v>
      </c>
      <c r="C13" s="10">
        <v>2380</v>
      </c>
      <c r="D13" s="10">
        <v>2380</v>
      </c>
      <c r="E13" s="10">
        <v>78.900000000000006</v>
      </c>
      <c r="F13" s="11">
        <f>E13/D13*100</f>
        <v>3.3151260504201683</v>
      </c>
      <c r="G13" s="11">
        <f t="shared" si="3"/>
        <v>3.3151260504201683</v>
      </c>
      <c r="H13" s="37" t="s">
        <v>91</v>
      </c>
      <c r="I13" s="10">
        <v>2743.0055600000001</v>
      </c>
      <c r="J13" s="10">
        <f t="shared" si="5"/>
        <v>-2664.10556</v>
      </c>
      <c r="K13" s="11">
        <f t="shared" si="6"/>
        <v>2.8764068564264962</v>
      </c>
    </row>
    <row r="14" spans="1:11" ht="78" customHeight="1">
      <c r="A14" s="22" t="s">
        <v>25</v>
      </c>
      <c r="B14" s="9" t="s">
        <v>4</v>
      </c>
      <c r="C14" s="10">
        <v>3244</v>
      </c>
      <c r="D14" s="10">
        <v>3244</v>
      </c>
      <c r="E14" s="10">
        <v>3586.6</v>
      </c>
      <c r="F14" s="11">
        <f>E14/D14*100</f>
        <v>110.56103575832306</v>
      </c>
      <c r="G14" s="11">
        <f t="shared" si="3"/>
        <v>110.56103575832306</v>
      </c>
      <c r="H14" s="29"/>
      <c r="I14" s="10">
        <v>4382.6229400000002</v>
      </c>
      <c r="J14" s="10">
        <f t="shared" si="5"/>
        <v>-796.02294000000029</v>
      </c>
      <c r="K14" s="11">
        <f t="shared" si="6"/>
        <v>81.836837188644836</v>
      </c>
    </row>
    <row r="15" spans="1:11" ht="28.15" customHeight="1">
      <c r="A15" s="22" t="s">
        <v>26</v>
      </c>
      <c r="B15" s="9" t="s">
        <v>19</v>
      </c>
      <c r="C15" s="10">
        <v>0</v>
      </c>
      <c r="D15" s="10">
        <v>0</v>
      </c>
      <c r="E15" s="10">
        <v>1.1000000000000001</v>
      </c>
      <c r="F15" s="11">
        <v>0</v>
      </c>
      <c r="G15" s="11">
        <v>0</v>
      </c>
      <c r="H15" s="30"/>
      <c r="I15" s="10">
        <v>0.25</v>
      </c>
      <c r="J15" s="10">
        <f t="shared" si="5"/>
        <v>0.85000000000000009</v>
      </c>
      <c r="K15" s="11">
        <v>0</v>
      </c>
    </row>
    <row r="16" spans="1:11" ht="29.45" customHeight="1">
      <c r="A16" s="22"/>
      <c r="B16" s="8" t="s">
        <v>16</v>
      </c>
      <c r="C16" s="2">
        <f>C17+C25+C27+C28+C31+C32</f>
        <v>20756</v>
      </c>
      <c r="D16" s="2">
        <f>D17+D25+D27+D28+D31+D32</f>
        <v>20756</v>
      </c>
      <c r="E16" s="2">
        <f>E17+E25+E27+E28+E31+E32</f>
        <v>29046.399999999998</v>
      </c>
      <c r="F16" s="6">
        <f>E16/D16*100</f>
        <v>139.94218539217576</v>
      </c>
      <c r="G16" s="6">
        <f>E16/C16*100</f>
        <v>139.94218539217576</v>
      </c>
      <c r="H16" s="31"/>
      <c r="I16" s="2">
        <f>I17+I25+I27+I28+I31+I32</f>
        <v>28453.723390000003</v>
      </c>
      <c r="J16" s="2">
        <f t="shared" si="5"/>
        <v>592.67660999999498</v>
      </c>
      <c r="K16" s="6">
        <f t="shared" si="6"/>
        <v>102.08294922206311</v>
      </c>
    </row>
    <row r="17" spans="1:11" ht="83.25" customHeight="1">
      <c r="A17" s="22" t="s">
        <v>27</v>
      </c>
      <c r="B17" s="5" t="s">
        <v>5</v>
      </c>
      <c r="C17" s="2">
        <f>SUM(C18:C24)</f>
        <v>9300</v>
      </c>
      <c r="D17" s="2">
        <f>SUM(D18:D24)</f>
        <v>9300</v>
      </c>
      <c r="E17" s="2">
        <f>SUM(E18:E24)</f>
        <v>11997</v>
      </c>
      <c r="F17" s="6">
        <f>E17/D17*100</f>
        <v>129</v>
      </c>
      <c r="G17" s="6">
        <f>E17/C17*100</f>
        <v>129</v>
      </c>
      <c r="H17" s="31"/>
      <c r="I17" s="2">
        <f>SUM(I18:I24)</f>
        <v>12004.18936</v>
      </c>
      <c r="J17" s="2">
        <f t="shared" si="5"/>
        <v>-7.1893600000003062</v>
      </c>
      <c r="K17" s="6">
        <f t="shared" si="6"/>
        <v>99.940109575212503</v>
      </c>
    </row>
    <row r="18" spans="1:11" hidden="1">
      <c r="A18" s="22"/>
      <c r="B18" s="9"/>
      <c r="C18" s="10"/>
      <c r="D18" s="10"/>
      <c r="E18" s="10"/>
      <c r="F18" s="11"/>
      <c r="G18" s="11"/>
      <c r="H18" s="30"/>
      <c r="I18" s="10"/>
      <c r="J18" s="10"/>
      <c r="K18" s="11"/>
    </row>
    <row r="19" spans="1:11" ht="105" customHeight="1">
      <c r="A19" s="22" t="s">
        <v>52</v>
      </c>
      <c r="B19" s="9" t="s">
        <v>17</v>
      </c>
      <c r="C19" s="10">
        <v>7660</v>
      </c>
      <c r="D19" s="10">
        <v>7660</v>
      </c>
      <c r="E19" s="10">
        <v>5925.8</v>
      </c>
      <c r="F19" s="11">
        <f>E19/D19*100</f>
        <v>77.360313315926902</v>
      </c>
      <c r="G19" s="11">
        <f>E19/C19*100</f>
        <v>77.360313315926902</v>
      </c>
      <c r="H19" s="32" t="s">
        <v>92</v>
      </c>
      <c r="I19" s="10">
        <v>9619.3584900000005</v>
      </c>
      <c r="J19" s="10">
        <f>E19-I19</f>
        <v>-3693.5584900000003</v>
      </c>
      <c r="K19" s="11">
        <f>E19/I19*100</f>
        <v>61.602860587431962</v>
      </c>
    </row>
    <row r="20" spans="1:11" ht="75" hidden="1">
      <c r="A20" s="22" t="s">
        <v>28</v>
      </c>
      <c r="B20" s="9" t="s">
        <v>20</v>
      </c>
      <c r="C20" s="10"/>
      <c r="D20" s="10"/>
      <c r="E20" s="10"/>
      <c r="F20" s="11" t="e">
        <f>E20/D20*100</f>
        <v>#DIV/0!</v>
      </c>
      <c r="G20" s="11" t="e">
        <f>E20/C20*100</f>
        <v>#DIV/0!</v>
      </c>
      <c r="H20" s="33"/>
      <c r="I20" s="10">
        <v>0</v>
      </c>
      <c r="J20" s="10">
        <f>E20-I20</f>
        <v>0</v>
      </c>
      <c r="K20" s="11" t="e">
        <f>E20/I20*100</f>
        <v>#DIV/0!</v>
      </c>
    </row>
    <row r="21" spans="1:11" ht="187.5" hidden="1">
      <c r="A21" s="22" t="s">
        <v>57</v>
      </c>
      <c r="B21" s="9" t="s">
        <v>56</v>
      </c>
      <c r="C21" s="10"/>
      <c r="D21" s="10"/>
      <c r="E21" s="10"/>
      <c r="F21" s="11"/>
      <c r="G21" s="11"/>
      <c r="H21" s="33"/>
      <c r="I21" s="10">
        <v>0</v>
      </c>
      <c r="J21" s="10">
        <f>E21-I21</f>
        <v>0</v>
      </c>
      <c r="K21" s="11" t="e">
        <f>E21/I21*100</f>
        <v>#DIV/0!</v>
      </c>
    </row>
    <row r="22" spans="1:11" ht="97.5" customHeight="1">
      <c r="A22" s="22" t="s">
        <v>58</v>
      </c>
      <c r="B22" s="9" t="s">
        <v>59</v>
      </c>
      <c r="C22" s="10">
        <v>838</v>
      </c>
      <c r="D22" s="10">
        <v>838</v>
      </c>
      <c r="E22" s="10">
        <v>1494.5</v>
      </c>
      <c r="F22" s="11">
        <f>E22/D22*100</f>
        <v>178.34128878281624</v>
      </c>
      <c r="G22" s="12">
        <f>E22/C22*100</f>
        <v>178.34128878281624</v>
      </c>
      <c r="H22" s="34" t="s">
        <v>70</v>
      </c>
      <c r="I22" s="10">
        <v>1220.5734500000001</v>
      </c>
      <c r="J22" s="10">
        <f>E22-I22</f>
        <v>273.92654999999991</v>
      </c>
      <c r="K22" s="11">
        <f>E22/I22*100</f>
        <v>122.44244703176199</v>
      </c>
    </row>
    <row r="23" spans="1:11" ht="74.45" customHeight="1">
      <c r="A23" s="22" t="s">
        <v>88</v>
      </c>
      <c r="B23" s="9" t="s">
        <v>87</v>
      </c>
      <c r="C23" s="10">
        <v>0</v>
      </c>
      <c r="D23" s="10">
        <v>0</v>
      </c>
      <c r="E23" s="10">
        <v>20.7</v>
      </c>
      <c r="F23" s="11">
        <v>0</v>
      </c>
      <c r="G23" s="12">
        <v>0</v>
      </c>
      <c r="H23" s="29"/>
      <c r="I23" s="10">
        <v>0</v>
      </c>
      <c r="J23" s="10">
        <v>0</v>
      </c>
      <c r="K23" s="11">
        <v>0</v>
      </c>
    </row>
    <row r="24" spans="1:11" ht="80.45" customHeight="1">
      <c r="A24" s="22" t="s">
        <v>29</v>
      </c>
      <c r="B24" s="9" t="s">
        <v>18</v>
      </c>
      <c r="C24" s="10">
        <v>802</v>
      </c>
      <c r="D24" s="10">
        <v>802</v>
      </c>
      <c r="E24" s="10">
        <v>4556</v>
      </c>
      <c r="F24" s="11">
        <f>E24/D24*100</f>
        <v>568.07980049875312</v>
      </c>
      <c r="G24" s="11">
        <f t="shared" ref="G24:G32" si="13">E24/C24*100</f>
        <v>568.07980049875312</v>
      </c>
      <c r="H24" s="32" t="s">
        <v>93</v>
      </c>
      <c r="I24" s="10">
        <v>1164.2574199999999</v>
      </c>
      <c r="J24" s="10">
        <f t="shared" ref="J24:J30" si="14">E24-I24</f>
        <v>3391.7425800000001</v>
      </c>
      <c r="K24" s="11">
        <f t="shared" ref="K24:K30" si="15">E24/I24*100</f>
        <v>391.32239328996508</v>
      </c>
    </row>
    <row r="25" spans="1:11" ht="37.5">
      <c r="A25" s="22" t="s">
        <v>30</v>
      </c>
      <c r="B25" s="5" t="s">
        <v>6</v>
      </c>
      <c r="C25" s="2">
        <f>C26</f>
        <v>734</v>
      </c>
      <c r="D25" s="2">
        <f>D26</f>
        <v>734</v>
      </c>
      <c r="E25" s="2">
        <f t="shared" ref="E25" si="16">E26</f>
        <v>900.3</v>
      </c>
      <c r="F25" s="6">
        <f>E25/D25*100</f>
        <v>122.65667574931879</v>
      </c>
      <c r="G25" s="6">
        <f t="shared" si="13"/>
        <v>122.65667574931879</v>
      </c>
      <c r="H25" s="31"/>
      <c r="I25" s="2">
        <f t="shared" ref="I25" si="17">I26</f>
        <v>627.70983000000001</v>
      </c>
      <c r="J25" s="2">
        <f t="shared" si="14"/>
        <v>272.59016999999994</v>
      </c>
      <c r="K25" s="6">
        <f t="shared" si="15"/>
        <v>143.42614325475833</v>
      </c>
    </row>
    <row r="26" spans="1:11" ht="57.75" customHeight="1">
      <c r="A26" s="22" t="s">
        <v>31</v>
      </c>
      <c r="B26" s="9" t="s">
        <v>7</v>
      </c>
      <c r="C26" s="10">
        <v>734</v>
      </c>
      <c r="D26" s="10">
        <v>734</v>
      </c>
      <c r="E26" s="10">
        <v>900.3</v>
      </c>
      <c r="F26" s="11">
        <f>E26/D26*100</f>
        <v>122.65667574931879</v>
      </c>
      <c r="G26" s="11">
        <f t="shared" si="13"/>
        <v>122.65667574931879</v>
      </c>
      <c r="H26" s="35"/>
      <c r="I26" s="10">
        <v>627.70983000000001</v>
      </c>
      <c r="J26" s="10">
        <f t="shared" si="14"/>
        <v>272.59016999999994</v>
      </c>
      <c r="K26" s="11">
        <f t="shared" si="15"/>
        <v>143.42614325475833</v>
      </c>
    </row>
    <row r="27" spans="1:11" ht="76.150000000000006" customHeight="1">
      <c r="A27" s="22" t="s">
        <v>39</v>
      </c>
      <c r="B27" s="13" t="s">
        <v>61</v>
      </c>
      <c r="C27" s="10">
        <v>7178</v>
      </c>
      <c r="D27" s="10">
        <v>7178</v>
      </c>
      <c r="E27" s="10">
        <v>9260.7999999999993</v>
      </c>
      <c r="F27" s="11">
        <f>E27/D27*100</f>
        <v>129.0164391195319</v>
      </c>
      <c r="G27" s="11">
        <f t="shared" si="13"/>
        <v>129.0164391195319</v>
      </c>
      <c r="H27" s="34" t="s">
        <v>69</v>
      </c>
      <c r="I27" s="10">
        <v>9909.3126900000007</v>
      </c>
      <c r="J27" s="10">
        <f t="shared" si="14"/>
        <v>-648.51269000000138</v>
      </c>
      <c r="K27" s="11">
        <f t="shared" si="15"/>
        <v>93.455522998538044</v>
      </c>
    </row>
    <row r="28" spans="1:11" ht="44.45" customHeight="1">
      <c r="A28" s="22" t="s">
        <v>32</v>
      </c>
      <c r="B28" s="5" t="s">
        <v>8</v>
      </c>
      <c r="C28" s="2">
        <f>SUM(C29:C30)</f>
        <v>2166</v>
      </c>
      <c r="D28" s="2">
        <f>SUM(D29:D30)</f>
        <v>2166</v>
      </c>
      <c r="E28" s="2">
        <f>SUM(E29:E30)</f>
        <v>4760.7</v>
      </c>
      <c r="F28" s="6">
        <f t="shared" ref="F28:F32" si="18">E28/D28*100</f>
        <v>219.79224376731298</v>
      </c>
      <c r="G28" s="6">
        <f t="shared" si="13"/>
        <v>219.79224376731298</v>
      </c>
      <c r="H28" s="31"/>
      <c r="I28" s="2">
        <f>SUM(I29:I30)</f>
        <v>4284.56754</v>
      </c>
      <c r="J28" s="2">
        <f t="shared" si="14"/>
        <v>476.13245999999981</v>
      </c>
      <c r="K28" s="6">
        <f t="shared" si="15"/>
        <v>111.1127308778519</v>
      </c>
    </row>
    <row r="29" spans="1:11" ht="137.44999999999999" customHeight="1">
      <c r="A29" s="22" t="s">
        <v>63</v>
      </c>
      <c r="B29" s="9" t="s">
        <v>62</v>
      </c>
      <c r="C29" s="10">
        <v>505</v>
      </c>
      <c r="D29" s="10">
        <v>505</v>
      </c>
      <c r="E29" s="10">
        <v>1462.3</v>
      </c>
      <c r="F29" s="11">
        <f t="shared" si="18"/>
        <v>289.56435643564356</v>
      </c>
      <c r="G29" s="11">
        <f t="shared" si="13"/>
        <v>289.56435643564356</v>
      </c>
      <c r="H29" s="34" t="s">
        <v>71</v>
      </c>
      <c r="I29" s="10">
        <v>985.35738000000003</v>
      </c>
      <c r="J29" s="10">
        <f t="shared" si="14"/>
        <v>476.94261999999992</v>
      </c>
      <c r="K29" s="11">
        <f t="shared" si="15"/>
        <v>148.40300886567672</v>
      </c>
    </row>
    <row r="30" spans="1:11" ht="80.25" customHeight="1">
      <c r="A30" s="22" t="s">
        <v>78</v>
      </c>
      <c r="B30" s="9" t="s">
        <v>14</v>
      </c>
      <c r="C30" s="10">
        <v>1661</v>
      </c>
      <c r="D30" s="10">
        <v>1661</v>
      </c>
      <c r="E30" s="10">
        <v>3298.4</v>
      </c>
      <c r="F30" s="11">
        <f t="shared" si="18"/>
        <v>198.57916917519566</v>
      </c>
      <c r="G30" s="11">
        <f t="shared" si="13"/>
        <v>198.57916917519566</v>
      </c>
      <c r="H30" s="34" t="s">
        <v>71</v>
      </c>
      <c r="I30" s="10">
        <v>3299.2101600000001</v>
      </c>
      <c r="J30" s="10">
        <f t="shared" si="14"/>
        <v>-0.81015999999999622</v>
      </c>
      <c r="K30" s="11">
        <f t="shared" si="15"/>
        <v>99.97544381955953</v>
      </c>
    </row>
    <row r="31" spans="1:11" ht="180" customHeight="1">
      <c r="A31" s="22" t="s">
        <v>33</v>
      </c>
      <c r="B31" s="5" t="s">
        <v>9</v>
      </c>
      <c r="C31" s="10">
        <v>1378</v>
      </c>
      <c r="D31" s="10">
        <v>1378</v>
      </c>
      <c r="E31" s="10">
        <v>2089</v>
      </c>
      <c r="F31" s="11">
        <f t="shared" si="18"/>
        <v>151.59651669085633</v>
      </c>
      <c r="G31" s="11">
        <f t="shared" si="13"/>
        <v>151.59651669085633</v>
      </c>
      <c r="H31" s="32" t="s">
        <v>68</v>
      </c>
      <c r="I31" s="10">
        <v>1577.94397</v>
      </c>
      <c r="J31" s="10">
        <f t="shared" ref="J31:J43" si="19">E31-I31</f>
        <v>511.05602999999996</v>
      </c>
      <c r="K31" s="11">
        <f t="shared" ref="K31:K43" si="20">E31/I31*100</f>
        <v>132.38746366894131</v>
      </c>
    </row>
    <row r="32" spans="1:11" ht="37.15" customHeight="1">
      <c r="A32" s="22" t="s">
        <v>34</v>
      </c>
      <c r="B32" s="5" t="s">
        <v>10</v>
      </c>
      <c r="C32" s="10">
        <v>0</v>
      </c>
      <c r="D32" s="10">
        <v>0</v>
      </c>
      <c r="E32" s="10">
        <v>38.6</v>
      </c>
      <c r="F32" s="11" t="e">
        <f t="shared" si="18"/>
        <v>#DIV/0!</v>
      </c>
      <c r="G32" s="11" t="e">
        <f t="shared" si="13"/>
        <v>#DIV/0!</v>
      </c>
      <c r="H32" s="30"/>
      <c r="I32" s="10">
        <v>50</v>
      </c>
      <c r="J32" s="10">
        <f t="shared" si="19"/>
        <v>-11.399999999999999</v>
      </c>
      <c r="K32" s="11">
        <f t="shared" si="20"/>
        <v>77.2</v>
      </c>
    </row>
    <row r="33" spans="1:11" ht="32.450000000000003" customHeight="1">
      <c r="A33" s="23" t="s">
        <v>35</v>
      </c>
      <c r="B33" s="5" t="s">
        <v>11</v>
      </c>
      <c r="C33" s="2">
        <f>SUM(C34:C42)</f>
        <v>1132262.1999999997</v>
      </c>
      <c r="D33" s="2">
        <f>SUM(D34:D42)</f>
        <v>1090653.7</v>
      </c>
      <c r="E33" s="2">
        <f>SUM(E34:E42)</f>
        <v>1047945</v>
      </c>
      <c r="F33" s="6">
        <f t="shared" ref="F33:F39" si="21">E33/D33*100</f>
        <v>96.084119092980671</v>
      </c>
      <c r="G33" s="6">
        <f t="shared" ref="G33:G37" si="22">E33/C33*100</f>
        <v>92.5532089652026</v>
      </c>
      <c r="H33" s="31"/>
      <c r="I33" s="2">
        <f>SUM(I34:I42)</f>
        <v>893920.10745000001</v>
      </c>
      <c r="J33" s="2">
        <f t="shared" si="19"/>
        <v>154024.89254999999</v>
      </c>
      <c r="K33" s="6">
        <f t="shared" si="20"/>
        <v>117.23027497271228</v>
      </c>
    </row>
    <row r="34" spans="1:11" ht="45.6" customHeight="1">
      <c r="A34" s="22" t="s">
        <v>47</v>
      </c>
      <c r="B34" s="9" t="s">
        <v>48</v>
      </c>
      <c r="C34" s="10">
        <v>135067.79999999999</v>
      </c>
      <c r="D34" s="10">
        <v>195240.5</v>
      </c>
      <c r="E34" s="14">
        <v>195240.5</v>
      </c>
      <c r="F34" s="11">
        <f t="shared" si="21"/>
        <v>100</v>
      </c>
      <c r="G34" s="11">
        <f t="shared" si="22"/>
        <v>144.54999637219234</v>
      </c>
      <c r="H34" s="36"/>
      <c r="I34" s="14">
        <v>106413.9</v>
      </c>
      <c r="J34" s="10">
        <f t="shared" si="19"/>
        <v>88826.6</v>
      </c>
      <c r="K34" s="11">
        <f t="shared" si="20"/>
        <v>183.47274181286468</v>
      </c>
    </row>
    <row r="35" spans="1:11" ht="63.6" customHeight="1">
      <c r="A35" s="22" t="s">
        <v>36</v>
      </c>
      <c r="B35" s="9" t="s">
        <v>43</v>
      </c>
      <c r="C35" s="10">
        <v>575869.1</v>
      </c>
      <c r="D35" s="10">
        <v>452910.7</v>
      </c>
      <c r="E35" s="14">
        <v>410784.9</v>
      </c>
      <c r="F35" s="11">
        <f t="shared" si="21"/>
        <v>90.698872868315988</v>
      </c>
      <c r="G35" s="11">
        <f t="shared" si="22"/>
        <v>71.333033843976011</v>
      </c>
      <c r="H35" s="30"/>
      <c r="I35" s="14">
        <f>378619.8189+1122.4</f>
        <v>379742.21890000004</v>
      </c>
      <c r="J35" s="10">
        <f t="shared" si="19"/>
        <v>31042.681099999987</v>
      </c>
      <c r="K35" s="11">
        <f t="shared" si="20"/>
        <v>108.17467206831029</v>
      </c>
    </row>
    <row r="36" spans="1:11" ht="48" customHeight="1">
      <c r="A36" s="22" t="s">
        <v>37</v>
      </c>
      <c r="B36" s="9" t="s">
        <v>73</v>
      </c>
      <c r="C36" s="10">
        <v>401754.4</v>
      </c>
      <c r="D36" s="10">
        <v>420083.8</v>
      </c>
      <c r="E36" s="14">
        <v>420083.7</v>
      </c>
      <c r="F36" s="11">
        <f t="shared" si="21"/>
        <v>99.999976195225813</v>
      </c>
      <c r="G36" s="11">
        <f t="shared" si="22"/>
        <v>104.56231468777939</v>
      </c>
      <c r="H36" s="30"/>
      <c r="I36" s="14">
        <f>390681.1432-1122.4</f>
        <v>389558.74319999997</v>
      </c>
      <c r="J36" s="10">
        <f t="shared" si="19"/>
        <v>30524.956800000044</v>
      </c>
      <c r="K36" s="11">
        <f t="shared" si="20"/>
        <v>107.83577761578526</v>
      </c>
    </row>
    <row r="37" spans="1:11" ht="60" customHeight="1">
      <c r="A37" s="22" t="s">
        <v>45</v>
      </c>
      <c r="B37" s="9" t="s">
        <v>53</v>
      </c>
      <c r="C37" s="10">
        <v>19570.900000000001</v>
      </c>
      <c r="D37" s="10">
        <v>20985.1</v>
      </c>
      <c r="E37" s="14">
        <v>20985.1</v>
      </c>
      <c r="F37" s="11">
        <f>E37/D37*100</f>
        <v>100</v>
      </c>
      <c r="G37" s="11">
        <f t="shared" si="22"/>
        <v>107.22603457173659</v>
      </c>
      <c r="H37" s="30"/>
      <c r="I37" s="14">
        <v>18314.864539999999</v>
      </c>
      <c r="J37" s="10">
        <f t="shared" si="19"/>
        <v>2670.2354599999999</v>
      </c>
      <c r="K37" s="11">
        <f t="shared" si="20"/>
        <v>114.57960802368021</v>
      </c>
    </row>
    <row r="38" spans="1:11" ht="79.900000000000006" hidden="1" customHeight="1">
      <c r="A38" s="22"/>
      <c r="B38" s="9"/>
      <c r="C38" s="10"/>
      <c r="D38" s="10"/>
      <c r="E38" s="14"/>
      <c r="F38" s="11"/>
      <c r="G38" s="11"/>
      <c r="H38" s="30"/>
      <c r="I38" s="14"/>
      <c r="J38" s="10"/>
      <c r="K38" s="11"/>
    </row>
    <row r="39" spans="1:11" ht="49.15" customHeight="1">
      <c r="A39" s="22" t="s">
        <v>77</v>
      </c>
      <c r="B39" s="9" t="s">
        <v>55</v>
      </c>
      <c r="C39" s="10">
        <v>0</v>
      </c>
      <c r="D39" s="10">
        <v>1197.4000000000001</v>
      </c>
      <c r="E39" s="14">
        <v>1197.5</v>
      </c>
      <c r="F39" s="11">
        <f t="shared" si="21"/>
        <v>100.00835142809419</v>
      </c>
      <c r="G39" s="11">
        <v>0</v>
      </c>
      <c r="H39" s="30"/>
      <c r="I39" s="14">
        <v>119.25</v>
      </c>
      <c r="J39" s="10">
        <f t="shared" si="19"/>
        <v>1078.25</v>
      </c>
      <c r="K39" s="11">
        <f t="shared" si="20"/>
        <v>1004.1928721174005</v>
      </c>
    </row>
    <row r="40" spans="1:11" ht="39" customHeight="1">
      <c r="A40" s="22" t="s">
        <v>76</v>
      </c>
      <c r="B40" s="9" t="s">
        <v>46</v>
      </c>
      <c r="C40" s="10">
        <v>0</v>
      </c>
      <c r="D40" s="10">
        <v>236.2</v>
      </c>
      <c r="E40" s="14">
        <v>166.3</v>
      </c>
      <c r="F40" s="11">
        <v>0</v>
      </c>
      <c r="G40" s="11">
        <v>0</v>
      </c>
      <c r="H40" s="30"/>
      <c r="I40" s="14">
        <v>19</v>
      </c>
      <c r="J40" s="10">
        <f t="shared" si="19"/>
        <v>147.30000000000001</v>
      </c>
      <c r="K40" s="11">
        <f t="shared" si="20"/>
        <v>875.26315789473688</v>
      </c>
    </row>
    <row r="41" spans="1:11" ht="64.150000000000006" customHeight="1">
      <c r="A41" s="24" t="s">
        <v>75</v>
      </c>
      <c r="B41" s="9" t="s">
        <v>60</v>
      </c>
      <c r="C41" s="10">
        <v>0</v>
      </c>
      <c r="D41" s="10">
        <v>0</v>
      </c>
      <c r="E41" s="10">
        <v>3441</v>
      </c>
      <c r="F41" s="11">
        <v>0</v>
      </c>
      <c r="G41" s="11">
        <v>0</v>
      </c>
      <c r="H41" s="30"/>
      <c r="I41" s="10">
        <v>5472.1475700000001</v>
      </c>
      <c r="J41" s="10">
        <f t="shared" si="19"/>
        <v>-2031.1475700000001</v>
      </c>
      <c r="K41" s="11">
        <f t="shared" si="20"/>
        <v>62.882076113309203</v>
      </c>
    </row>
    <row r="42" spans="1:11" ht="86.45" customHeight="1">
      <c r="A42" s="24" t="s">
        <v>74</v>
      </c>
      <c r="B42" s="9" t="s">
        <v>40</v>
      </c>
      <c r="C42" s="10">
        <v>0</v>
      </c>
      <c r="D42" s="10">
        <v>0</v>
      </c>
      <c r="E42" s="10">
        <v>-3954</v>
      </c>
      <c r="F42" s="11">
        <v>0</v>
      </c>
      <c r="G42" s="11">
        <v>0</v>
      </c>
      <c r="H42" s="30"/>
      <c r="I42" s="10">
        <v>-5720.0167600000004</v>
      </c>
      <c r="J42" s="10">
        <f t="shared" si="19"/>
        <v>1766.0167600000004</v>
      </c>
      <c r="K42" s="11">
        <f t="shared" si="20"/>
        <v>69.12567158282242</v>
      </c>
    </row>
    <row r="43" spans="1:11" ht="25.9" customHeight="1">
      <c r="A43" s="25"/>
      <c r="B43" s="15" t="s">
        <v>49</v>
      </c>
      <c r="C43" s="2">
        <f>SUM(C4,C33)</f>
        <v>1542391.1999999997</v>
      </c>
      <c r="D43" s="2">
        <f>SUM(D4,D33)</f>
        <v>1500782.7</v>
      </c>
      <c r="E43" s="2">
        <f>SUM(E4,E33)</f>
        <v>1472009.2</v>
      </c>
      <c r="F43" s="6">
        <f>E43/D43*100</f>
        <v>98.082767078804949</v>
      </c>
      <c r="G43" s="6">
        <f>E43/C43*100</f>
        <v>95.436825625042474</v>
      </c>
      <c r="H43" s="27"/>
      <c r="I43" s="2">
        <f>SUM(I4,I33)</f>
        <v>1309713.2014600001</v>
      </c>
      <c r="J43" s="2">
        <f t="shared" si="19"/>
        <v>162295.99853999983</v>
      </c>
      <c r="K43" s="6">
        <f t="shared" si="20"/>
        <v>112.39172044376437</v>
      </c>
    </row>
  </sheetData>
  <mergeCells count="1">
    <mergeCell ref="A1:K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51" fitToHeight="0" orientation="landscape" r:id="rId1"/>
  <headerFooter alignWithMargins="0"/>
  <rowBreaks count="2" manualBreakCount="2">
    <brk id="21" max="9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район!бЮДЖЕТ_2005_НОВ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kab29-1</cp:lastModifiedBy>
  <cp:lastPrinted>2023-03-03T08:05:36Z</cp:lastPrinted>
  <dcterms:created xsi:type="dcterms:W3CDTF">2004-12-09T07:13:42Z</dcterms:created>
  <dcterms:modified xsi:type="dcterms:W3CDTF">2024-01-29T16:12:39Z</dcterms:modified>
</cp:coreProperties>
</file>