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йон" sheetId="1" r:id="rId1"/>
  </sheets>
  <definedNames>
    <definedName name="__bookmark_4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<sst xmlns="http://schemas.openxmlformats.org/spreadsheetml/2006/main" count="70" uniqueCount="70">
  <si>
    <t>Наименование показателя</t>
  </si>
  <si>
    <t>1</t>
  </si>
  <si>
    <t>Расходы бюджета - ВСЕГО 
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</si>
  <si>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</si>
  <si>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</si>
  <si>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</si>
  <si>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</si>
  <si>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</si>
  <si>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</si>
  <si>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</si>
  <si>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</si>
  <si>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</si>
  <si>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</si>
  <si>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</si>
  <si>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</si>
  <si>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</si>
  <si>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</si>
  <si>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</si>
  <si>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</si>
  <si>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</si>
  <si>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</si>
  <si>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</si>
  <si>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</si>
  <si>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</si>
  <si>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</si>
  <si>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</si>
  <si>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</si>
  <si>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</si>
  <si>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</si>
  <si>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</si>
  <si>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</si>
  <si>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</si>
  <si>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</si>
  <si>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</si>
  <si>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</si>
  <si>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</si>
  <si>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</si>
  <si>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</si>
  <si>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</si>
  <si>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</si>
  <si>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</si>
  <si>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</si>
  <si>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</si>
  <si>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</si>
  <si>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</si>
  <si>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</si>
  <si>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</si>
  <si>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</si>
  <si>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</si>
  <si>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</si>
  <si>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</si>
  <si>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</si>
  <si>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</si>
  <si>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</si>
  <si>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</si>
  <si>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</si>
  <si>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</si>
  <si>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</si>
  <si>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</si>
  <si>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тыс. рублей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</si>
  <si>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</si>
  <si>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</si>
  <si>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</si>
  <si>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>Исполнено на 01.04.2023</t>
  </si>
  <si>
    <t>Первоначально утвержденные бюджетные назначения на 2024 год</t>
  </si>
  <si>
    <t>Уточненные бюджетные назначения на 2024 год</t>
  </si>
  <si>
    <t>Исполнено на 01.04.2024</t>
  </si>
  <si>
    <t>% исполнения на 01.04.2024</t>
  </si>
  <si>
    <t>Отношение исполнения на 01.04.2024 к 01.04.2023</t>
  </si>
  <si>
    <t>Аналитические данные о расходах  бюджета района по разделам и подразделам классификации расходов за 1 квартал 2024 года в сравнении с 1 кварталом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</si>
</sst>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&quot;###,##0.00"/>
    <numFmt numFmtId="174" formatCode="0.0%"/>
    <numFmt numFmtId="175" formatCode="00.00"/>
  </numFmts>
  <fonts count="44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172" fontId="6" fillId="0" borderId="14" xfId="0" applyNumberFormat="1" applyFont="1" applyBorder="1" applyAlignment="1">
      <alignment horizontal="center" vertical="center" wrapText="1"/>
    </xf>
    <xf numFmtId="174" fontId="7" fillId="0" borderId="14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6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74" fontId="4" fillId="0" borderId="14" xfId="56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175" fontId="9" fillId="0" borderId="15" xfId="52" applyNumberFormat="1" applyFont="1" applyFill="1" applyBorder="1" applyAlignment="1" applyProtection="1">
      <alignment horizontal="center" vertical="center"/>
      <protection hidden="1"/>
    </xf>
    <xf numFmtId="172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173" fontId="3" fillId="0" borderId="13" xfId="0" applyNumberFormat="1" applyFont="1" applyBorder="1" applyAlignment="1">
      <alignment horizontal="center" vertical="center" wrapText="1"/>
    </xf>
    <xf numFmtId="174" fontId="4" fillId="0" borderId="13" xfId="56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left" vertical="top" wrapText="1"/>
    </xf>
    <xf numFmtId="174" fontId="4" fillId="0" borderId="15" xfId="56" applyNumberFormat="1" applyFont="1" applyFill="1" applyBorder="1" applyAlignment="1" applyProtection="1">
      <alignment horizontal="center" vertical="center" wrapText="1"/>
      <protection/>
    </xf>
    <xf numFmtId="172" fontId="3" fillId="0" borderId="15" xfId="0" applyNumberFormat="1" applyFont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4" fontId="7" fillId="0" borderId="11" xfId="56" applyNumberFormat="1" applyFont="1" applyFill="1" applyBorder="1" applyAlignment="1" applyProtection="1">
      <alignment horizontal="center" vertical="center" wrapText="1"/>
      <protection/>
    </xf>
    <xf numFmtId="172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172" fontId="9" fillId="0" borderId="15" xfId="0" applyNumberFormat="1" applyFont="1" applyFill="1" applyBorder="1" applyAlignment="1">
      <alignment horizontal="center" vertical="center" wrapText="1"/>
    </xf>
    <xf numFmtId="172" fontId="9" fillId="0" borderId="15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42.57421875" style="0" customWidth="1"/>
    <col min="2" max="2" width="18.57421875" style="0" customWidth="1"/>
    <col min="3" max="3" width="18.7109375" style="1" customWidth="1"/>
    <col min="4" max="4" width="16.140625" style="1" customWidth="1"/>
    <col min="5" max="5" width="11.421875" style="2" customWidth="1"/>
    <col min="6" max="6" width="15.421875" style="1" customWidth="1"/>
    <col min="7" max="7" width="14.28125" style="2" customWidth="1"/>
  </cols>
  <sheetData>
    <row r="1" spans="1:7" ht="40.5" customHeight="1">
      <c r="A1" s="42" t="s">
        <v>69</v>
      </c>
      <c r="B1" s="42"/>
      <c r="C1" s="42"/>
      <c r="D1" s="42"/>
      <c r="E1" s="42"/>
      <c r="F1" s="42"/>
      <c r="G1" s="42"/>
    </row>
    <row r="2" spans="1:7" ht="12.75">
      <c r="A2" s="3"/>
      <c r="B2" s="19"/>
      <c r="C2" s="4"/>
      <c r="D2" s="4"/>
      <c r="E2" s="5"/>
      <c r="F2" s="4"/>
      <c r="G2" s="5" t="s">
        <v>59</v>
      </c>
    </row>
    <row r="3" spans="1:7" ht="53.25" customHeight="1">
      <c r="A3" s="6" t="s">
        <v>0</v>
      </c>
      <c r="B3" s="20" t="s">
        <v>64</v>
      </c>
      <c r="C3" s="20" t="s">
        <v>65</v>
      </c>
      <c r="D3" s="20" t="s">
        <v>66</v>
      </c>
      <c r="E3" s="21" t="s">
        <v>67</v>
      </c>
      <c r="F3" s="22" t="s">
        <v>63</v>
      </c>
      <c r="G3" s="21" t="s">
        <v>68</v>
      </c>
    </row>
    <row r="4" spans="1:7" ht="13.5" thickBot="1">
      <c r="A4" s="7" t="s">
        <v>1</v>
      </c>
      <c r="B4" s="7">
        <v>2</v>
      </c>
      <c r="C4" s="7">
        <v>3</v>
      </c>
      <c r="D4" s="7">
        <v>4</v>
      </c>
      <c r="E4" s="8">
        <v>5</v>
      </c>
      <c r="F4" s="7">
        <v>6</v>
      </c>
      <c r="G4" s="8">
        <v>7</v>
      </c>
    </row>
    <row r="5" spans="1:7" s="12" customFormat="1" ht="26.25" customHeight="1">
      <c r="A5" s="9" t="s">
        <v>2</v>
      </c>
      <c r="B5" s="23">
        <f>B6+B14+B18+B25+B30+B33+B40+B43+B52+B55+B60</f>
        <v>1528499.2999999998</v>
      </c>
      <c r="C5" s="23">
        <f>C6+C14+C18+C25+C30+C33+C40+C43+C52+C55+C60</f>
        <v>1528499.2999999998</v>
      </c>
      <c r="D5" s="23">
        <f>D6+D14+D18+D25+D30+D33+D40+D43+D52+D55+D60-0.1</f>
        <v>280453.60000000003</v>
      </c>
      <c r="E5" s="11">
        <f aca="true" t="shared" si="0" ref="E5:E24">D5/C5</f>
        <v>0.1834829757527531</v>
      </c>
      <c r="F5" s="10">
        <f>F6+F14+F18+F25+F30+F33+F40+F43+F52+F55+F60-0.1</f>
        <v>223901.69999999998</v>
      </c>
      <c r="G5" s="11">
        <f>D5/F5</f>
        <v>1.2525746789774266</v>
      </c>
    </row>
    <row r="6" spans="1:7" s="12" customFormat="1" ht="16.5" customHeight="1">
      <c r="A6" s="13" t="s">
        <v>3</v>
      </c>
      <c r="B6" s="23">
        <f>SUM(B7:B13)</f>
        <v>89969.1</v>
      </c>
      <c r="C6" s="23">
        <f>SUM(C7:C13)</f>
        <v>89969.1</v>
      </c>
      <c r="D6" s="23">
        <f>SUM(D7:D13)</f>
        <v>17467.7</v>
      </c>
      <c r="E6" s="11">
        <f t="shared" si="0"/>
        <v>0.1941522144825279</v>
      </c>
      <c r="F6" s="10">
        <f>SUM(F7:F13)</f>
        <v>16888.5</v>
      </c>
      <c r="G6" s="11">
        <f>D6/F6</f>
        <v>1.0342955265417295</v>
      </c>
    </row>
    <row r="7" spans="1:7" ht="36.75" customHeight="1">
      <c r="A7" s="14" t="s">
        <v>60</v>
      </c>
      <c r="B7" s="39">
        <v>2708.3</v>
      </c>
      <c r="C7" s="39">
        <v>2708.3</v>
      </c>
      <c r="D7" s="39">
        <v>482.7</v>
      </c>
      <c r="E7" s="15">
        <f t="shared" si="0"/>
        <v>0.17822988590628805</v>
      </c>
      <c r="F7" s="24">
        <v>504.6</v>
      </c>
      <c r="G7" s="15">
        <f>D7/F7</f>
        <v>0.9565992865636147</v>
      </c>
    </row>
    <row r="8" spans="1:7" ht="46.5" customHeight="1">
      <c r="A8" s="14" t="s">
        <v>4</v>
      </c>
      <c r="B8" s="39">
        <v>2855.8</v>
      </c>
      <c r="C8" s="39">
        <v>2855.8</v>
      </c>
      <c r="D8" s="39">
        <v>419.3</v>
      </c>
      <c r="E8" s="15">
        <f t="shared" si="0"/>
        <v>0.1468240072834232</v>
      </c>
      <c r="F8" s="24">
        <v>1096.5</v>
      </c>
      <c r="G8" s="15">
        <f>D8/F8</f>
        <v>0.3823985408116735</v>
      </c>
    </row>
    <row r="9" spans="1:7" ht="52.5" customHeight="1">
      <c r="A9" s="14" t="s">
        <v>5</v>
      </c>
      <c r="B9" s="39">
        <v>38792.4</v>
      </c>
      <c r="C9" s="39">
        <v>38792.4</v>
      </c>
      <c r="D9" s="39">
        <v>8127.5</v>
      </c>
      <c r="E9" s="15">
        <f t="shared" si="0"/>
        <v>0.2095126880522989</v>
      </c>
      <c r="F9" s="24">
        <v>6946.1</v>
      </c>
      <c r="G9" s="15">
        <f>D9/F9</f>
        <v>1.1700810526770418</v>
      </c>
    </row>
    <row r="10" spans="1:7" ht="20.25" customHeight="1">
      <c r="A10" s="16" t="s">
        <v>6</v>
      </c>
      <c r="B10" s="39">
        <v>3.3</v>
      </c>
      <c r="C10" s="39">
        <v>3.3</v>
      </c>
      <c r="D10" s="39">
        <v>0</v>
      </c>
      <c r="E10" s="15">
        <f t="shared" si="0"/>
        <v>0</v>
      </c>
      <c r="F10" s="24">
        <v>0</v>
      </c>
      <c r="G10" s="15">
        <v>0</v>
      </c>
    </row>
    <row r="11" spans="1:7" ht="39.75" customHeight="1">
      <c r="A11" s="14" t="s">
        <v>7</v>
      </c>
      <c r="B11" s="39">
        <v>9528.8</v>
      </c>
      <c r="C11" s="39">
        <v>9528.8</v>
      </c>
      <c r="D11" s="39">
        <v>1407.2</v>
      </c>
      <c r="E11" s="15">
        <f t="shared" si="0"/>
        <v>0.1476786164050038</v>
      </c>
      <c r="F11" s="24">
        <v>2008.6</v>
      </c>
      <c r="G11" s="15">
        <f>D11/F11</f>
        <v>0.7005874738623917</v>
      </c>
    </row>
    <row r="12" spans="1:7" ht="18" customHeight="1">
      <c r="A12" s="14" t="s">
        <v>8</v>
      </c>
      <c r="B12" s="39">
        <v>5000</v>
      </c>
      <c r="C12" s="39">
        <v>5000</v>
      </c>
      <c r="D12" s="39">
        <v>0</v>
      </c>
      <c r="E12" s="15">
        <f t="shared" si="0"/>
        <v>0</v>
      </c>
      <c r="F12" s="24">
        <v>0</v>
      </c>
      <c r="G12" s="15">
        <v>0</v>
      </c>
    </row>
    <row r="13" spans="1:7" ht="17.25" customHeight="1">
      <c r="A13" s="14" t="s">
        <v>9</v>
      </c>
      <c r="B13" s="39">
        <v>31080.5</v>
      </c>
      <c r="C13" s="39">
        <v>31080.5</v>
      </c>
      <c r="D13" s="39">
        <v>7031</v>
      </c>
      <c r="E13" s="15">
        <f t="shared" si="0"/>
        <v>0.22621901192065766</v>
      </c>
      <c r="F13" s="24">
        <v>6332.7</v>
      </c>
      <c r="G13" s="15">
        <f aca="true" t="shared" si="1" ref="G13:G22">D13/F13</f>
        <v>1.1102689216290051</v>
      </c>
    </row>
    <row r="14" spans="1:7" s="12" customFormat="1" ht="25.5" customHeight="1">
      <c r="A14" s="13" t="s">
        <v>10</v>
      </c>
      <c r="B14" s="23">
        <f>B15+B17</f>
        <v>7699.5</v>
      </c>
      <c r="C14" s="23">
        <f>C15+C17</f>
        <v>7699.5</v>
      </c>
      <c r="D14" s="23">
        <f>D15+D17</f>
        <v>972.4</v>
      </c>
      <c r="E14" s="11">
        <f t="shared" si="0"/>
        <v>0.126293915189298</v>
      </c>
      <c r="F14" s="10">
        <f>SUM(F15:F17)</f>
        <v>816.7</v>
      </c>
      <c r="G14" s="11">
        <f t="shared" si="1"/>
        <v>1.1906452797844984</v>
      </c>
    </row>
    <row r="15" spans="1:7" ht="39" customHeight="1">
      <c r="A15" s="14" t="s">
        <v>61</v>
      </c>
      <c r="B15" s="40">
        <v>4841.1</v>
      </c>
      <c r="C15" s="40">
        <v>4841.1</v>
      </c>
      <c r="D15" s="40">
        <v>844.5</v>
      </c>
      <c r="E15" s="15">
        <v>0</v>
      </c>
      <c r="F15" s="24">
        <v>760.7</v>
      </c>
      <c r="G15" s="11">
        <f t="shared" si="1"/>
        <v>1.1101616931773366</v>
      </c>
    </row>
    <row r="16" spans="1:7" ht="12.75" hidden="1">
      <c r="A16" s="14" t="s">
        <v>11</v>
      </c>
      <c r="B16" s="40">
        <v>2858.4</v>
      </c>
      <c r="C16" s="40">
        <v>2858.4</v>
      </c>
      <c r="D16" s="40">
        <v>127.9</v>
      </c>
      <c r="E16" s="15">
        <f t="shared" si="0"/>
        <v>0.044745312062692416</v>
      </c>
      <c r="F16" s="24"/>
      <c r="G16" s="11" t="e">
        <f t="shared" si="1"/>
        <v>#DIV/0!</v>
      </c>
    </row>
    <row r="17" spans="1:7" ht="27" customHeight="1">
      <c r="A17" s="14" t="s">
        <v>12</v>
      </c>
      <c r="B17" s="40">
        <v>2858.4</v>
      </c>
      <c r="C17" s="40">
        <v>2858.4</v>
      </c>
      <c r="D17" s="40">
        <v>127.9</v>
      </c>
      <c r="E17" s="15">
        <f t="shared" si="0"/>
        <v>0.044745312062692416</v>
      </c>
      <c r="F17" s="24">
        <v>56</v>
      </c>
      <c r="G17" s="11">
        <v>0</v>
      </c>
    </row>
    <row r="18" spans="1:7" s="12" customFormat="1" ht="15" customHeight="1">
      <c r="A18" s="13" t="s">
        <v>13</v>
      </c>
      <c r="B18" s="23">
        <f>SUM(B19:B24)</f>
        <v>166675.8</v>
      </c>
      <c r="C18" s="23">
        <f>SUM(C19:C24)</f>
        <v>166675.8</v>
      </c>
      <c r="D18" s="23">
        <f>SUM(D19:D24)</f>
        <v>21229.4</v>
      </c>
      <c r="E18" s="11">
        <f t="shared" si="0"/>
        <v>0.1273694201557755</v>
      </c>
      <c r="F18" s="10">
        <f>SUM(F19:F24)</f>
        <v>16878.7</v>
      </c>
      <c r="G18" s="11">
        <f t="shared" si="1"/>
        <v>1.257762742391298</v>
      </c>
    </row>
    <row r="19" spans="1:7" ht="12.75" hidden="1">
      <c r="A19" s="14" t="s">
        <v>14</v>
      </c>
      <c r="B19" s="26"/>
      <c r="C19" s="26"/>
      <c r="D19" s="26"/>
      <c r="E19" s="11" t="e">
        <f t="shared" si="0"/>
        <v>#DIV/0!</v>
      </c>
      <c r="F19" s="24"/>
      <c r="G19" s="11" t="e">
        <f t="shared" si="1"/>
        <v>#DIV/0!</v>
      </c>
    </row>
    <row r="20" spans="1:7" ht="12.75" hidden="1">
      <c r="A20" s="14" t="s">
        <v>15</v>
      </c>
      <c r="B20" s="26"/>
      <c r="C20" s="26"/>
      <c r="D20" s="26"/>
      <c r="E20" s="11" t="e">
        <f t="shared" si="0"/>
        <v>#DIV/0!</v>
      </c>
      <c r="F20" s="24"/>
      <c r="G20" s="11" t="e">
        <f t="shared" si="1"/>
        <v>#DIV/0!</v>
      </c>
    </row>
    <row r="21" spans="1:7" ht="15.75" customHeight="1">
      <c r="A21" s="14" t="s">
        <v>16</v>
      </c>
      <c r="B21" s="40">
        <v>2120</v>
      </c>
      <c r="C21" s="40">
        <v>2120</v>
      </c>
      <c r="D21" s="40">
        <v>0</v>
      </c>
      <c r="E21" s="11">
        <f t="shared" si="0"/>
        <v>0</v>
      </c>
      <c r="F21" s="24">
        <v>0</v>
      </c>
      <c r="G21" s="15">
        <v>0</v>
      </c>
    </row>
    <row r="22" spans="1:7" ht="15.75" customHeight="1">
      <c r="A22" s="14" t="s">
        <v>17</v>
      </c>
      <c r="B22" s="40">
        <v>17194</v>
      </c>
      <c r="C22" s="40">
        <v>17194</v>
      </c>
      <c r="D22" s="40">
        <v>12579</v>
      </c>
      <c r="E22" s="15">
        <f t="shared" si="0"/>
        <v>0.7315924159590554</v>
      </c>
      <c r="F22" s="24">
        <v>688.9</v>
      </c>
      <c r="G22" s="15">
        <f t="shared" si="1"/>
        <v>18.259544200899985</v>
      </c>
    </row>
    <row r="23" spans="1:7" ht="15.75" customHeight="1">
      <c r="A23" s="14" t="s">
        <v>18</v>
      </c>
      <c r="B23" s="40">
        <v>139819</v>
      </c>
      <c r="C23" s="40">
        <v>139819</v>
      </c>
      <c r="D23" s="40">
        <v>8330.5</v>
      </c>
      <c r="E23" s="15">
        <f t="shared" si="0"/>
        <v>0.059580600633676394</v>
      </c>
      <c r="F23" s="24">
        <v>15961.3</v>
      </c>
      <c r="G23" s="15">
        <f>D23/F23</f>
        <v>0.5219186407122227</v>
      </c>
    </row>
    <row r="24" spans="1:7" ht="15.75" customHeight="1">
      <c r="A24" s="14" t="s">
        <v>19</v>
      </c>
      <c r="B24" s="40">
        <v>7542.8</v>
      </c>
      <c r="C24" s="40">
        <v>7542.8</v>
      </c>
      <c r="D24" s="40">
        <v>319.9</v>
      </c>
      <c r="E24" s="15">
        <f t="shared" si="0"/>
        <v>0.04241130614625868</v>
      </c>
      <c r="F24" s="24">
        <v>228.5</v>
      </c>
      <c r="G24" s="15">
        <f>D24/F24</f>
        <v>1.4</v>
      </c>
    </row>
    <row r="25" spans="1:7" s="12" customFormat="1" ht="16.5" customHeight="1">
      <c r="A25" s="13" t="s">
        <v>20</v>
      </c>
      <c r="B25" s="23">
        <f>SUM(B26:B29)</f>
        <v>297485.8</v>
      </c>
      <c r="C25" s="23">
        <f>SUM(C26:C29)</f>
        <v>297485.8</v>
      </c>
      <c r="D25" s="23">
        <f>SUM(D26:D29)</f>
        <v>42221.799999999996</v>
      </c>
      <c r="E25" s="11">
        <f aca="true" t="shared" si="2" ref="E25:E63">D25/C25</f>
        <v>0.14192879122297603</v>
      </c>
      <c r="F25" s="10">
        <f>SUM(F26:F29)</f>
        <v>15430.1</v>
      </c>
      <c r="G25" s="11">
        <f>D25/F25</f>
        <v>2.7363270490793963</v>
      </c>
    </row>
    <row r="26" spans="1:7" ht="16.5" customHeight="1">
      <c r="A26" s="14" t="s">
        <v>21</v>
      </c>
      <c r="B26" s="40">
        <v>251223.3</v>
      </c>
      <c r="C26" s="40">
        <v>251223.3</v>
      </c>
      <c r="D26" s="40">
        <v>37485.1</v>
      </c>
      <c r="E26" s="15">
        <f t="shared" si="2"/>
        <v>0.14921028423717067</v>
      </c>
      <c r="F26" s="24">
        <v>11782.6</v>
      </c>
      <c r="G26" s="15">
        <f>D26/F26</f>
        <v>3.181394598815202</v>
      </c>
    </row>
    <row r="27" spans="1:7" ht="15" customHeight="1">
      <c r="A27" s="14" t="s">
        <v>22</v>
      </c>
      <c r="B27" s="40">
        <v>19723</v>
      </c>
      <c r="C27" s="40">
        <v>19723</v>
      </c>
      <c r="D27" s="40">
        <v>3728.5</v>
      </c>
      <c r="E27" s="15">
        <f t="shared" si="2"/>
        <v>0.18904324899863104</v>
      </c>
      <c r="F27" s="24">
        <v>2722</v>
      </c>
      <c r="G27" s="15">
        <f>D27/F27</f>
        <v>1.3697648787656136</v>
      </c>
    </row>
    <row r="28" spans="1:7" ht="15.75" customHeight="1">
      <c r="A28" s="14" t="s">
        <v>23</v>
      </c>
      <c r="B28" s="40">
        <v>21374.4</v>
      </c>
      <c r="C28" s="40">
        <v>21374.4</v>
      </c>
      <c r="D28" s="40">
        <v>0</v>
      </c>
      <c r="E28" s="11">
        <f t="shared" si="2"/>
        <v>0</v>
      </c>
      <c r="F28" s="24">
        <v>0</v>
      </c>
      <c r="G28" s="15">
        <v>0</v>
      </c>
    </row>
    <row r="29" spans="1:7" ht="22.5">
      <c r="A29" s="14" t="s">
        <v>24</v>
      </c>
      <c r="B29" s="40">
        <v>5165.1</v>
      </c>
      <c r="C29" s="40">
        <v>5165.1</v>
      </c>
      <c r="D29" s="40">
        <v>1008.2</v>
      </c>
      <c r="E29" s="11">
        <f t="shared" si="2"/>
        <v>0.19519467193277962</v>
      </c>
      <c r="F29" s="24">
        <v>925.5</v>
      </c>
      <c r="G29" s="11">
        <f>D29/F29</f>
        <v>1.0893571042679633</v>
      </c>
    </row>
    <row r="30" spans="1:7" s="12" customFormat="1" ht="12.75">
      <c r="A30" s="13" t="s">
        <v>25</v>
      </c>
      <c r="B30" s="23">
        <f>SUM(B31:B32)</f>
        <v>7421.7</v>
      </c>
      <c r="C30" s="23">
        <f>SUM(C31:C32)</f>
        <v>7421.7</v>
      </c>
      <c r="D30" s="23">
        <f>SUM(D32)</f>
        <v>573.1</v>
      </c>
      <c r="E30" s="11">
        <f t="shared" si="2"/>
        <v>0.07721950496516972</v>
      </c>
      <c r="F30" s="10">
        <f>SUM(F32)</f>
        <v>0</v>
      </c>
      <c r="G30" s="11">
        <v>0</v>
      </c>
    </row>
    <row r="31" spans="1:7" s="12" customFormat="1" ht="22.5" customHeight="1">
      <c r="A31" s="14" t="s">
        <v>62</v>
      </c>
      <c r="B31" s="40">
        <v>3394.6</v>
      </c>
      <c r="C31" s="40">
        <v>3394.6</v>
      </c>
      <c r="D31" s="40">
        <v>0</v>
      </c>
      <c r="E31" s="15">
        <f t="shared" si="2"/>
        <v>0</v>
      </c>
      <c r="F31" s="24">
        <v>0</v>
      </c>
      <c r="G31" s="11">
        <v>0</v>
      </c>
    </row>
    <row r="32" spans="1:7" ht="22.5">
      <c r="A32" s="14" t="s">
        <v>26</v>
      </c>
      <c r="B32" s="40">
        <v>4027.1</v>
      </c>
      <c r="C32" s="40">
        <v>4027.1</v>
      </c>
      <c r="D32" s="40">
        <v>573.1</v>
      </c>
      <c r="E32" s="15">
        <f t="shared" si="2"/>
        <v>0.14231084403168534</v>
      </c>
      <c r="F32" s="24">
        <v>0</v>
      </c>
      <c r="G32" s="11">
        <v>0</v>
      </c>
    </row>
    <row r="33" spans="1:7" s="12" customFormat="1" ht="16.5" customHeight="1">
      <c r="A33" s="13" t="s">
        <v>27</v>
      </c>
      <c r="B33" s="23">
        <f>B34+B35+B36+B38+B39</f>
        <v>695698.5</v>
      </c>
      <c r="C33" s="23">
        <f>C34+C35+C36+C38+C39</f>
        <v>695698.5</v>
      </c>
      <c r="D33" s="23">
        <f>D34+D35+D36+D38+D39</f>
        <v>149846.6</v>
      </c>
      <c r="E33" s="11">
        <f t="shared" si="2"/>
        <v>0.21539014386260716</v>
      </c>
      <c r="F33" s="10">
        <f>SUM(F34:F39)-0.2</f>
        <v>138448.1</v>
      </c>
      <c r="G33" s="11">
        <f>D33/F33</f>
        <v>1.0823304906315074</v>
      </c>
    </row>
    <row r="34" spans="1:7" ht="15.75" customHeight="1">
      <c r="A34" s="14" t="s">
        <v>28</v>
      </c>
      <c r="B34" s="40">
        <v>171767.4</v>
      </c>
      <c r="C34" s="40">
        <v>171767.4</v>
      </c>
      <c r="D34" s="40">
        <v>36464.8</v>
      </c>
      <c r="E34" s="15">
        <f t="shared" si="2"/>
        <v>0.21229173871176954</v>
      </c>
      <c r="F34" s="24">
        <v>31403.4</v>
      </c>
      <c r="G34" s="15">
        <f>D34/F34</f>
        <v>1.1611736308807328</v>
      </c>
    </row>
    <row r="35" spans="1:7" ht="15.75" customHeight="1">
      <c r="A35" s="14" t="s">
        <v>29</v>
      </c>
      <c r="B35" s="40">
        <v>378584.1</v>
      </c>
      <c r="C35" s="40">
        <v>378584.1</v>
      </c>
      <c r="D35" s="40">
        <v>79891.6</v>
      </c>
      <c r="E35" s="15">
        <f t="shared" si="2"/>
        <v>0.21102735165053157</v>
      </c>
      <c r="F35" s="24">
        <v>78855.8</v>
      </c>
      <c r="G35" s="15">
        <f>D35/F35</f>
        <v>1.013135368609538</v>
      </c>
    </row>
    <row r="36" spans="1:7" ht="15.75" customHeight="1">
      <c r="A36" s="14" t="s">
        <v>30</v>
      </c>
      <c r="B36" s="40">
        <v>50061.6</v>
      </c>
      <c r="C36" s="40">
        <v>50061.6</v>
      </c>
      <c r="D36" s="40">
        <v>10647.1</v>
      </c>
      <c r="E36" s="15">
        <f t="shared" si="2"/>
        <v>0.21267997826677534</v>
      </c>
      <c r="F36" s="24">
        <v>11055.5</v>
      </c>
      <c r="G36" s="15">
        <f>D36/F36</f>
        <v>0.9630591108498033</v>
      </c>
    </row>
    <row r="37" spans="1:7" ht="22.5" hidden="1">
      <c r="A37" s="14" t="s">
        <v>31</v>
      </c>
      <c r="B37" s="40">
        <v>4544.9</v>
      </c>
      <c r="C37" s="40">
        <v>4544.9</v>
      </c>
      <c r="D37" s="40">
        <v>460.4</v>
      </c>
      <c r="E37" s="15">
        <f t="shared" si="2"/>
        <v>0.10130035864375454</v>
      </c>
      <c r="F37" s="24"/>
      <c r="G37" s="15" t="e">
        <f aca="true" t="shared" si="3" ref="G37:G49">D37/F37</f>
        <v>#DIV/0!</v>
      </c>
    </row>
    <row r="38" spans="1:7" ht="15.75" customHeight="1">
      <c r="A38" s="14" t="s">
        <v>32</v>
      </c>
      <c r="B38" s="40">
        <v>4544.9</v>
      </c>
      <c r="C38" s="40">
        <v>4544.9</v>
      </c>
      <c r="D38" s="40">
        <v>460.4</v>
      </c>
      <c r="E38" s="15">
        <f t="shared" si="2"/>
        <v>0.10130035864375454</v>
      </c>
      <c r="F38" s="24">
        <v>482.5</v>
      </c>
      <c r="G38" s="15">
        <f t="shared" si="3"/>
        <v>0.9541968911917098</v>
      </c>
    </row>
    <row r="39" spans="1:7" ht="17.25" customHeight="1">
      <c r="A39" s="14" t="s">
        <v>33</v>
      </c>
      <c r="B39" s="40">
        <v>90740.5</v>
      </c>
      <c r="C39" s="40">
        <v>90740.5</v>
      </c>
      <c r="D39" s="40">
        <v>22382.7</v>
      </c>
      <c r="E39" s="15">
        <f t="shared" si="2"/>
        <v>0.24666714421895405</v>
      </c>
      <c r="F39" s="24">
        <v>16651.1</v>
      </c>
      <c r="G39" s="15">
        <f t="shared" si="3"/>
        <v>1.3442174991442009</v>
      </c>
    </row>
    <row r="40" spans="1:7" s="12" customFormat="1" ht="15.75" customHeight="1">
      <c r="A40" s="13" t="s">
        <v>34</v>
      </c>
      <c r="B40" s="23">
        <f>SUM(B41:B42)</f>
        <v>99132.5</v>
      </c>
      <c r="C40" s="23">
        <f>SUM(C41:C42)</f>
        <v>99132.5</v>
      </c>
      <c r="D40" s="23">
        <f>SUM(D41:D42)</f>
        <v>18707.1</v>
      </c>
      <c r="E40" s="11">
        <f t="shared" si="2"/>
        <v>0.1887080422666633</v>
      </c>
      <c r="F40" s="10">
        <f>SUM(F41:F42)-0.1</f>
        <v>14524.3</v>
      </c>
      <c r="G40" s="11">
        <f t="shared" si="3"/>
        <v>1.2879863401334315</v>
      </c>
    </row>
    <row r="41" spans="1:7" ht="17.25" customHeight="1">
      <c r="A41" s="14" t="s">
        <v>35</v>
      </c>
      <c r="B41" s="40">
        <f>91055.7-4584.2</f>
        <v>86471.5</v>
      </c>
      <c r="C41" s="40">
        <f>91055.7-4584.2</f>
        <v>86471.5</v>
      </c>
      <c r="D41" s="40">
        <v>16698.3</v>
      </c>
      <c r="E41" s="15">
        <f t="shared" si="2"/>
        <v>0.1931075556686307</v>
      </c>
      <c r="F41" s="24">
        <v>12607.9</v>
      </c>
      <c r="G41" s="15">
        <f t="shared" si="3"/>
        <v>1.324431507229594</v>
      </c>
    </row>
    <row r="42" spans="1:7" ht="18.75" customHeight="1">
      <c r="A42" s="14" t="s">
        <v>36</v>
      </c>
      <c r="B42" s="40">
        <v>12661</v>
      </c>
      <c r="C42" s="40">
        <v>12661</v>
      </c>
      <c r="D42" s="40">
        <v>2008.8</v>
      </c>
      <c r="E42" s="15">
        <f t="shared" si="2"/>
        <v>0.158660453360714</v>
      </c>
      <c r="F42" s="24">
        <v>1916.5</v>
      </c>
      <c r="G42" s="15">
        <f t="shared" si="3"/>
        <v>1.048160709626924</v>
      </c>
    </row>
    <row r="43" spans="1:7" s="12" customFormat="1" ht="16.5" customHeight="1">
      <c r="A43" s="13" t="s">
        <v>37</v>
      </c>
      <c r="B43" s="23">
        <f>B50+B51</f>
        <v>952.2</v>
      </c>
      <c r="C43" s="23">
        <f>C50+C51</f>
        <v>952.2</v>
      </c>
      <c r="D43" s="23">
        <f>D50+D51</f>
        <v>0</v>
      </c>
      <c r="E43" s="15">
        <f t="shared" si="2"/>
        <v>0</v>
      </c>
      <c r="F43" s="10">
        <f>F50+F51</f>
        <v>0</v>
      </c>
      <c r="G43" s="11">
        <v>0</v>
      </c>
    </row>
    <row r="44" spans="1:7" ht="12.75" hidden="1">
      <c r="A44" s="14" t="s">
        <v>38</v>
      </c>
      <c r="B44" s="26"/>
      <c r="C44" s="26"/>
      <c r="D44" s="26"/>
      <c r="E44" s="15" t="e">
        <f t="shared" si="2"/>
        <v>#DIV/0!</v>
      </c>
      <c r="F44" s="24"/>
      <c r="G44" s="11" t="e">
        <f t="shared" si="3"/>
        <v>#DIV/0!</v>
      </c>
    </row>
    <row r="45" spans="1:7" ht="12.75" hidden="1">
      <c r="A45" s="14" t="s">
        <v>39</v>
      </c>
      <c r="B45" s="26"/>
      <c r="C45" s="26"/>
      <c r="D45" s="26"/>
      <c r="E45" s="15" t="e">
        <f t="shared" si="2"/>
        <v>#DIV/0!</v>
      </c>
      <c r="F45" s="24"/>
      <c r="G45" s="11" t="e">
        <f t="shared" si="3"/>
        <v>#DIV/0!</v>
      </c>
    </row>
    <row r="46" spans="1:7" ht="22.5" hidden="1">
      <c r="A46" s="14" t="s">
        <v>40</v>
      </c>
      <c r="B46" s="26"/>
      <c r="C46" s="26"/>
      <c r="D46" s="26"/>
      <c r="E46" s="15" t="e">
        <f t="shared" si="2"/>
        <v>#DIV/0!</v>
      </c>
      <c r="F46" s="24"/>
      <c r="G46" s="11" t="e">
        <f t="shared" si="3"/>
        <v>#DIV/0!</v>
      </c>
    </row>
    <row r="47" spans="1:7" ht="12.75" hidden="1">
      <c r="A47" s="14" t="s">
        <v>41</v>
      </c>
      <c r="B47" s="26"/>
      <c r="C47" s="26"/>
      <c r="D47" s="26"/>
      <c r="E47" s="15" t="e">
        <f t="shared" si="2"/>
        <v>#DIV/0!</v>
      </c>
      <c r="F47" s="24"/>
      <c r="G47" s="11" t="e">
        <f t="shared" si="3"/>
        <v>#DIV/0!</v>
      </c>
    </row>
    <row r="48" spans="1:7" ht="12.75" hidden="1">
      <c r="A48" s="14" t="s">
        <v>42</v>
      </c>
      <c r="B48" s="26"/>
      <c r="C48" s="26"/>
      <c r="D48" s="26"/>
      <c r="E48" s="15" t="e">
        <f t="shared" si="2"/>
        <v>#DIV/0!</v>
      </c>
      <c r="F48" s="24"/>
      <c r="G48" s="11" t="e">
        <f t="shared" si="3"/>
        <v>#DIV/0!</v>
      </c>
    </row>
    <row r="49" spans="1:7" ht="22.5" hidden="1">
      <c r="A49" s="14" t="s">
        <v>43</v>
      </c>
      <c r="B49" s="26"/>
      <c r="C49" s="26"/>
      <c r="D49" s="26"/>
      <c r="E49" s="15" t="e">
        <f t="shared" si="2"/>
        <v>#DIV/0!</v>
      </c>
      <c r="F49" s="24"/>
      <c r="G49" s="11" t="e">
        <f t="shared" si="3"/>
        <v>#DIV/0!</v>
      </c>
    </row>
    <row r="50" spans="1:7" ht="16.5" customHeight="1">
      <c r="A50" s="14" t="s">
        <v>44</v>
      </c>
      <c r="B50" s="40">
        <v>230.2</v>
      </c>
      <c r="C50" s="40">
        <v>230.2</v>
      </c>
      <c r="D50" s="40">
        <v>0</v>
      </c>
      <c r="E50" s="15">
        <f t="shared" si="2"/>
        <v>0</v>
      </c>
      <c r="F50" s="24">
        <v>0</v>
      </c>
      <c r="G50" s="15">
        <v>0</v>
      </c>
    </row>
    <row r="51" spans="1:7" ht="17.25" customHeight="1">
      <c r="A51" s="14" t="s">
        <v>45</v>
      </c>
      <c r="B51" s="40">
        <v>722</v>
      </c>
      <c r="C51" s="40">
        <v>722</v>
      </c>
      <c r="D51" s="40">
        <v>0</v>
      </c>
      <c r="E51" s="15">
        <f t="shared" si="2"/>
        <v>0</v>
      </c>
      <c r="F51" s="24">
        <v>0</v>
      </c>
      <c r="G51" s="15">
        <v>0</v>
      </c>
    </row>
    <row r="52" spans="1:7" s="12" customFormat="1" ht="16.5" customHeight="1">
      <c r="A52" s="13" t="s">
        <v>46</v>
      </c>
      <c r="B52" s="23">
        <f aca="true" t="shared" si="4" ref="B52:G52">B53+B54</f>
        <v>10128.9</v>
      </c>
      <c r="C52" s="23">
        <f t="shared" si="4"/>
        <v>10128.9</v>
      </c>
      <c r="D52" s="23">
        <f t="shared" si="4"/>
        <v>8563.8</v>
      </c>
      <c r="E52" s="23">
        <f t="shared" si="4"/>
        <v>1.16389764410492</v>
      </c>
      <c r="F52" s="23">
        <f t="shared" si="4"/>
        <v>1429.1</v>
      </c>
      <c r="G52" s="23">
        <f t="shared" si="4"/>
        <v>8.340210911859057</v>
      </c>
    </row>
    <row r="53" spans="1:7" ht="17.25" customHeight="1">
      <c r="A53" s="14" t="s">
        <v>47</v>
      </c>
      <c r="B53" s="40">
        <v>1871.9</v>
      </c>
      <c r="C53" s="40">
        <v>1871.9</v>
      </c>
      <c r="D53" s="40">
        <v>306.8</v>
      </c>
      <c r="E53" s="15">
        <f t="shared" si="2"/>
        <v>0.16389764410492014</v>
      </c>
      <c r="F53" s="24">
        <v>301.5</v>
      </c>
      <c r="G53" s="15">
        <f>D53/F53</f>
        <v>1.0175787728026535</v>
      </c>
    </row>
    <row r="54" spans="1:7" ht="15" customHeight="1">
      <c r="A54" s="14" t="s">
        <v>48</v>
      </c>
      <c r="B54" s="40">
        <f>3672.8+4584.2</f>
        <v>8257</v>
      </c>
      <c r="C54" s="40">
        <f>3672.8+4584.2</f>
        <v>8257</v>
      </c>
      <c r="D54" s="40">
        <v>8257</v>
      </c>
      <c r="E54" s="15">
        <f t="shared" si="2"/>
        <v>1</v>
      </c>
      <c r="F54" s="24">
        <v>1127.6</v>
      </c>
      <c r="G54" s="15">
        <f>D54/F54</f>
        <v>7.322632139056403</v>
      </c>
    </row>
    <row r="55" spans="1:7" s="12" customFormat="1" ht="15.75" customHeight="1">
      <c r="A55" s="13" t="s">
        <v>49</v>
      </c>
      <c r="B55" s="23">
        <f>SUM(B56:B59)</f>
        <v>90314.8</v>
      </c>
      <c r="C55" s="23">
        <f>SUM(C56:C59)</f>
        <v>90314.8</v>
      </c>
      <c r="D55" s="23">
        <f>SUM(D56:D59)</f>
        <v>4916.5</v>
      </c>
      <c r="E55" s="11">
        <f t="shared" si="2"/>
        <v>0.05443736796184014</v>
      </c>
      <c r="F55" s="10">
        <f>SUM(F56:F59)</f>
        <v>4807.9</v>
      </c>
      <c r="G55" s="11">
        <f>D55/F55</f>
        <v>1.0225878242059945</v>
      </c>
    </row>
    <row r="56" spans="1:7" ht="17.25" customHeight="1">
      <c r="A56" s="14" t="s">
        <v>50</v>
      </c>
      <c r="B56" s="40">
        <v>13999.2</v>
      </c>
      <c r="C56" s="40">
        <v>13999.2</v>
      </c>
      <c r="D56" s="40">
        <v>3916.5</v>
      </c>
      <c r="E56" s="15">
        <f t="shared" si="2"/>
        <v>0.2797659866278073</v>
      </c>
      <c r="F56" s="24">
        <v>4141.2</v>
      </c>
      <c r="G56" s="15">
        <f>D56/F56</f>
        <v>0.9457403651115619</v>
      </c>
    </row>
    <row r="57" spans="1:7" ht="16.5" customHeight="1">
      <c r="A57" s="14" t="s">
        <v>51</v>
      </c>
      <c r="B57" s="40">
        <v>1388.9</v>
      </c>
      <c r="C57" s="40">
        <v>1388.9</v>
      </c>
      <c r="D57" s="40">
        <v>1000</v>
      </c>
      <c r="E57" s="15">
        <f t="shared" si="2"/>
        <v>0.7199942400460796</v>
      </c>
      <c r="F57" s="24">
        <v>666.7</v>
      </c>
      <c r="G57" s="15">
        <f>D57/F57</f>
        <v>1.4999250037498124</v>
      </c>
    </row>
    <row r="58" spans="1:7" ht="17.25" customHeight="1">
      <c r="A58" s="14" t="s">
        <v>52</v>
      </c>
      <c r="B58" s="25">
        <v>144.9</v>
      </c>
      <c r="C58" s="25">
        <v>144.9</v>
      </c>
      <c r="D58" s="40">
        <v>0</v>
      </c>
      <c r="E58" s="11">
        <f t="shared" si="2"/>
        <v>0</v>
      </c>
      <c r="F58" s="24">
        <v>0</v>
      </c>
      <c r="G58" s="11">
        <v>0</v>
      </c>
    </row>
    <row r="59" spans="1:7" ht="26.25" customHeight="1">
      <c r="A59" s="14" t="s">
        <v>53</v>
      </c>
      <c r="B59" s="40">
        <v>74781.8</v>
      </c>
      <c r="C59" s="40">
        <v>74781.8</v>
      </c>
      <c r="D59" s="40">
        <v>0</v>
      </c>
      <c r="E59" s="11">
        <f t="shared" si="2"/>
        <v>0</v>
      </c>
      <c r="F59" s="24">
        <v>0</v>
      </c>
      <c r="G59" s="11">
        <v>0</v>
      </c>
    </row>
    <row r="60" spans="1:7" s="12" customFormat="1" ht="36.75" customHeight="1">
      <c r="A60" s="13" t="s">
        <v>54</v>
      </c>
      <c r="B60" s="23">
        <f>SUM(B61:B63)</f>
        <v>63020.5</v>
      </c>
      <c r="C60" s="33">
        <f>SUM(C61:C63)</f>
        <v>63020.5</v>
      </c>
      <c r="D60" s="33">
        <f>SUM(D61:D63)+0.1</f>
        <v>15955.300000000001</v>
      </c>
      <c r="E60" s="34">
        <f t="shared" si="2"/>
        <v>0.2531763473790275</v>
      </c>
      <c r="F60" s="35">
        <f>SUM(F61:F63)+0.1</f>
        <v>14678.4</v>
      </c>
      <c r="G60" s="34">
        <f>D60/F60</f>
        <v>1.0869917702201877</v>
      </c>
    </row>
    <row r="61" spans="1:7" ht="37.5" customHeight="1">
      <c r="A61" s="27" t="s">
        <v>55</v>
      </c>
      <c r="B61" s="41">
        <v>41649.7</v>
      </c>
      <c r="C61" s="40">
        <v>41649.7</v>
      </c>
      <c r="D61" s="40">
        <v>10412.5</v>
      </c>
      <c r="E61" s="31">
        <f t="shared" si="2"/>
        <v>0.2500018007332586</v>
      </c>
      <c r="F61" s="32">
        <v>9821.9</v>
      </c>
      <c r="G61" s="31">
        <f>D61/F61</f>
        <v>1.060130931897087</v>
      </c>
    </row>
    <row r="62" spans="1:7" ht="21" customHeight="1">
      <c r="A62" s="30" t="s">
        <v>56</v>
      </c>
      <c r="B62" s="40">
        <v>21370.8</v>
      </c>
      <c r="C62" s="40">
        <v>21370.8</v>
      </c>
      <c r="D62" s="40">
        <v>5542.7</v>
      </c>
      <c r="E62" s="31">
        <f t="shared" si="2"/>
        <v>0.25935856402193647</v>
      </c>
      <c r="F62" s="32">
        <v>4856.4</v>
      </c>
      <c r="G62" s="31">
        <f>D62/F62</f>
        <v>1.1413186722675233</v>
      </c>
    </row>
    <row r="63" spans="1:7" ht="22.5" hidden="1">
      <c r="A63" s="18" t="s">
        <v>57</v>
      </c>
      <c r="B63" s="18"/>
      <c r="C63" s="28"/>
      <c r="D63" s="28"/>
      <c r="E63" s="29" t="e">
        <f t="shared" si="2"/>
        <v>#DIV/0!</v>
      </c>
      <c r="F63" s="28">
        <v>0</v>
      </c>
      <c r="G63" s="29">
        <v>0</v>
      </c>
    </row>
    <row r="64" spans="1:7" ht="22.5" hidden="1">
      <c r="A64" s="14" t="s">
        <v>58</v>
      </c>
      <c r="B64" s="14"/>
      <c r="C64" s="37"/>
      <c r="D64" s="37"/>
      <c r="E64" s="38"/>
      <c r="F64" s="37"/>
      <c r="G64" s="38"/>
    </row>
    <row r="65" spans="1:7" ht="12.75">
      <c r="A65" s="17"/>
      <c r="B65" s="17"/>
      <c r="C65" s="19"/>
      <c r="D65" s="19"/>
      <c r="E65" s="36"/>
      <c r="F65" s="19"/>
      <c r="G65" s="36"/>
    </row>
  </sheetData>
  <sheetProtection selectLockedCells="1" selectUnlockedCells="1"/>
  <mergeCells count="1">
    <mergeCell ref="A1:G1"/>
  </mergeCells>
  <printOptions/>
  <pageMargins left="0.7086614173228347" right="0.31496062992125984" top="0.7480314960629921" bottom="0.7480314960629921" header="0.5118110236220472" footer="0.5118110236220472"/>
  <pageSetup fitToHeight="2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DF-8-004</cp:lastModifiedBy>
  <cp:lastPrinted>2023-04-17T07:20:43Z</cp:lastPrinted>
  <dcterms:created xsi:type="dcterms:W3CDTF">2021-06-29T11:45:49Z</dcterms:created>
  <dcterms:modified xsi:type="dcterms:W3CDTF">2024-04-15T10:48:27Z</dcterms:modified>
  <cp:category/>
  <cp:version/>
  <cp:contentType/>
  <cp:contentStatus/>
</cp:coreProperties>
</file>